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0410" windowHeight="6450" tabRatio="564" activeTab="0"/>
  </bookViews>
  <sheets>
    <sheet name="realiz ardhura" sheetId="1" r:id="rId1"/>
    <sheet name="realizim invest" sheetId="2" r:id="rId2"/>
    <sheet name="realizim shpenzimesh 8 m" sheetId="3" r:id="rId3"/>
  </sheets>
  <definedNames/>
  <calcPr fullCalcOnLoad="1"/>
</workbook>
</file>

<file path=xl/sharedStrings.xml><?xml version="1.0" encoding="utf-8"?>
<sst xmlns="http://schemas.openxmlformats.org/spreadsheetml/2006/main" count="241" uniqueCount="215">
  <si>
    <t>Plan</t>
  </si>
  <si>
    <t>TE ARDHURAT</t>
  </si>
  <si>
    <t>Fakt</t>
  </si>
  <si>
    <t>Ndrysh</t>
  </si>
  <si>
    <t>4=3-2</t>
  </si>
  <si>
    <t>000/Lek</t>
  </si>
  <si>
    <t>Pasqyra nr.1</t>
  </si>
  <si>
    <t xml:space="preserve">      SHPENZIME INVESTIMI</t>
  </si>
  <si>
    <t>SHTOJCA Nr.4</t>
  </si>
  <si>
    <t>I. TE ARDHURA</t>
  </si>
  <si>
    <t>I.1.Të ardhura nga tregu i sigurimeve</t>
  </si>
  <si>
    <t xml:space="preserve">     I.2.1 Të ardhura nga komisione/tarifa e subjekteve të mbikëq.</t>
  </si>
  <si>
    <t xml:space="preserve">     I.2.2 Të ardhura nga licensimet e subjekteve të mbikq.tregu l.v.</t>
  </si>
  <si>
    <t>I.3.Të ardh nga tregu i fondeve të pensioneve vullnetare</t>
  </si>
  <si>
    <t xml:space="preserve">     I.3.1 Tarifë nga sub.e mbikëqyrura të tregut f.pensioneve vulln.</t>
  </si>
  <si>
    <t xml:space="preserve">     I.3.2 Të ardh.nga licensimi në tregun e fondeve të pen.private</t>
  </si>
  <si>
    <t xml:space="preserve">     I.4.1 Nga interesat bankare</t>
  </si>
  <si>
    <t xml:space="preserve">     I.4.2 Nga gjobat</t>
  </si>
  <si>
    <t xml:space="preserve">     I.4.3 Të tjera</t>
  </si>
  <si>
    <t xml:space="preserve">    II.1.2.2 kontributi per fonde pensioni vullnetar</t>
  </si>
  <si>
    <t xml:space="preserve">   II.2.1 ndihma dhe mbeshtetje</t>
  </si>
  <si>
    <t xml:space="preserve">   II.2.2 veprimtari social kulturore</t>
  </si>
  <si>
    <t xml:space="preserve">   II.3.1 IOSCO</t>
  </si>
  <si>
    <t xml:space="preserve">   II.3.2 IAIS</t>
  </si>
  <si>
    <t xml:space="preserve">   II.3.3 IOPS</t>
  </si>
  <si>
    <t>II.6. Pagesa bordi</t>
  </si>
  <si>
    <t>II.7 Shpenzime per detyrime e kompesime legale</t>
  </si>
  <si>
    <t xml:space="preserve">   II.3.4 Tarifa të tjera</t>
  </si>
  <si>
    <t xml:space="preserve">  II.8.1 Për konferenca</t>
  </si>
  <si>
    <t>II.2 Shpenzime investimi</t>
  </si>
  <si>
    <t>Totali i shpenzimeve të investimeve</t>
  </si>
  <si>
    <t>II.5 Shpenzime  trajnimi e kërkime</t>
  </si>
  <si>
    <t>Pasqyra Nr.4</t>
  </si>
  <si>
    <t xml:space="preserve">I.4.Të ardhura të tjera </t>
  </si>
  <si>
    <t xml:space="preserve">   II.1.1.1 paga personeli të përhershëm</t>
  </si>
  <si>
    <t xml:space="preserve">   II.1.1.3 shpërblime</t>
  </si>
  <si>
    <t xml:space="preserve">II.1.2 Shpenzime  për kontribute </t>
  </si>
  <si>
    <t xml:space="preserve">    II.1.2.1 kontributi i sigurimeve shoqërore</t>
  </si>
  <si>
    <t>II.2 Fondi mbështetjes:</t>
  </si>
  <si>
    <t xml:space="preserve">II.4 Shpenzime udhëtimi e dieta </t>
  </si>
  <si>
    <t xml:space="preserve">   II.4.1 Shpenzime udhëtimi e dieta jashtë vendit</t>
  </si>
  <si>
    <t xml:space="preserve">   II.4.2 Shpenzime udhëtimi e dieta brenda vendit</t>
  </si>
  <si>
    <t>II.9  Fond rezervë</t>
  </si>
  <si>
    <t xml:space="preserve">     I.1.1 Kontributi i shoqerive të sigurimeve</t>
  </si>
  <si>
    <t xml:space="preserve">        I.1.1.1 Shoqëria e sigurimeve</t>
  </si>
  <si>
    <t xml:space="preserve">     I.1.2. Të ardhura nga licensimet</t>
  </si>
  <si>
    <t xml:space="preserve">       I.1.2.2 Shoqeri brokeri</t>
  </si>
  <si>
    <t xml:space="preserve">       I.1.2.3 Shoqëri agjentësh</t>
  </si>
  <si>
    <t xml:space="preserve">       I.1.2.4 Brokera persona fizikë</t>
  </si>
  <si>
    <t xml:space="preserve">       I.1.2.5 Agjentë</t>
  </si>
  <si>
    <t xml:space="preserve">       I.1.2.6 Vlerësuesh dëmesh</t>
  </si>
  <si>
    <t xml:space="preserve">       I.1.2.7 Aktuarë</t>
  </si>
  <si>
    <t xml:space="preserve">       I.1.2.8 Të tjerë</t>
  </si>
  <si>
    <t xml:space="preserve">       I.3.1.1 Tarifë nga shoq.ad të fondeve të pensioneve</t>
  </si>
  <si>
    <t xml:space="preserve">   II.1.1.2 paga personeli me kohë të pjesshme</t>
  </si>
  <si>
    <t>II.3. Kuota anëtarsmi &amp; tarifa konferencash</t>
  </si>
  <si>
    <t xml:space="preserve">      II.4.1.1 Shpenzime transporti jashtë vendit</t>
  </si>
  <si>
    <t xml:space="preserve">      II.4.1.2 Shpenzime hoteli jashtë vendit</t>
  </si>
  <si>
    <t xml:space="preserve">      II.4.1.3 Shpenzime dieta  jashtë vendit</t>
  </si>
  <si>
    <t xml:space="preserve">      II.4.1.4 Shpenzime të tjera me jashtë</t>
  </si>
  <si>
    <t xml:space="preserve">      II.4.2.1 Shpenzime transporti brenda vendit</t>
  </si>
  <si>
    <t xml:space="preserve">      II.4.2.2 Shpenzime hoteli brenda vendit</t>
  </si>
  <si>
    <t xml:space="preserve">      II.4.2.3 Shpenzime dieta brenda vendit</t>
  </si>
  <si>
    <t xml:space="preserve">      II.4.2.4 Shpenzime të tjera brenda vendit</t>
  </si>
  <si>
    <t xml:space="preserve">    II.5.1 Trajnimi</t>
  </si>
  <si>
    <t xml:space="preserve">    II.5.2 kërkimi</t>
  </si>
  <si>
    <t xml:space="preserve">       II.5.2.1 shpenzime për kryerjen e kërkimit </t>
  </si>
  <si>
    <t xml:space="preserve">       II.5.2.2 shpenzime për anëtarin e bordit të kërkimit </t>
  </si>
  <si>
    <t xml:space="preserve">       II.5.2.3 shpenzime të tjera për kërkimin</t>
  </si>
  <si>
    <t xml:space="preserve">   II.10.1 Energji elektrike</t>
  </si>
  <si>
    <t xml:space="preserve">   II.10.2 Shpenzime për automjetet</t>
  </si>
  <si>
    <t xml:space="preserve">      II.10.2.1 blerje karburanti</t>
  </si>
  <si>
    <t xml:space="preserve">      II.10.2.2  për siguracion automjetesh</t>
  </si>
  <si>
    <t xml:space="preserve">      II.10.2.3 Shpenzime riparim e mirëmbajtje automjetesh</t>
  </si>
  <si>
    <t xml:space="preserve">      II.10.2.4 Taksa kolaudimi e regjistrimi, taksa vendore ,etj</t>
  </si>
  <si>
    <t xml:space="preserve">   II.10.3  shpenzime për ujë</t>
  </si>
  <si>
    <t xml:space="preserve">   II.10.4 Shp.riparim e mirëmbajtje</t>
  </si>
  <si>
    <t xml:space="preserve">      II.10.4.1 Mirëmbajtje AMF</t>
  </si>
  <si>
    <t xml:space="preserve">      II.10.4.3 Shërbim për mirëmbajtje gjeneratorësh</t>
  </si>
  <si>
    <t xml:space="preserve">      II.10.4.4  Mirëmbajtje të fotokopjeve, printer, kompjuter etj</t>
  </si>
  <si>
    <t xml:space="preserve">   II.10.5. Blerje letër e kanceleri</t>
  </si>
  <si>
    <t xml:space="preserve">   II.10.6. Blerje bojë printeri e fotokopje</t>
  </si>
  <si>
    <t xml:space="preserve">   II.10.7  Blerje inventar i imët</t>
  </si>
  <si>
    <t xml:space="preserve">   II.10.8 Shpenzime për shërbimin e pastrimit në AMF</t>
  </si>
  <si>
    <t xml:space="preserve">       II.10.8.1 Blerje detergjentë e materjale pastrimi</t>
  </si>
  <si>
    <t xml:space="preserve">       II.10.8.2 Shërbim pastrim ambjentesh</t>
  </si>
  <si>
    <t xml:space="preserve">   II.10.9. Shpenzime postare</t>
  </si>
  <si>
    <t xml:space="preserve">   II.10.10 Shpenzime telefonie</t>
  </si>
  <si>
    <t xml:space="preserve">       II.10.10.1 Shpenzime telefoni fiks</t>
  </si>
  <si>
    <t xml:space="preserve">       II.10.10.2  Shpenzime telefoni celular</t>
  </si>
  <si>
    <t xml:space="preserve">   II.10.11 Shpenzime për abonime brenda e jashtë vendit</t>
  </si>
  <si>
    <t xml:space="preserve">   II.10.12 Shpenzime për botime e publikime</t>
  </si>
  <si>
    <t xml:space="preserve">   II.10.13. Shpenzime për përkthime</t>
  </si>
  <si>
    <t xml:space="preserve">   II.10.14 Shpenzime për njoftime </t>
  </si>
  <si>
    <t xml:space="preserve">      II.10.14.1 Shpenzime për njoftime në gazeta</t>
  </si>
  <si>
    <t xml:space="preserve">      II.10.14.2 shpenzime njoftimi në media (fushata reklamuese)</t>
  </si>
  <si>
    <t xml:space="preserve">  II.10.15 Shp për karvizita, licensa, kartolina etj</t>
  </si>
  <si>
    <t xml:space="preserve">  II.10.16 Shp për letra format me kokë</t>
  </si>
  <si>
    <t xml:space="preserve">  II.10.17 Shp për blerje librash</t>
  </si>
  <si>
    <t xml:space="preserve">  II.10.18 Shp për blerje dhuratash</t>
  </si>
  <si>
    <t xml:space="preserve">  II.10.19 Shp për pritje e përcjellje</t>
  </si>
  <si>
    <t xml:space="preserve">      II.10.19.1 Shp për dreka e darka zyrtare</t>
  </si>
  <si>
    <t xml:space="preserve">      II.10.19.3 Shpenzime për akomodim</t>
  </si>
  <si>
    <t xml:space="preserve">  II.10.20 Auditim pasqyra financiare</t>
  </si>
  <si>
    <t xml:space="preserve">  II.10.21 Shpenzime për lule natyrale</t>
  </si>
  <si>
    <t xml:space="preserve">      II.10.21.1 Shpenzime për blerje lulesh</t>
  </si>
  <si>
    <t xml:space="preserve">      II.10.21.2 Shërbim kopshtarie</t>
  </si>
  <si>
    <t xml:space="preserve">  II.10.22 Shërbim roje private</t>
  </si>
  <si>
    <t xml:space="preserve">  II.10.25 Shpenzime të paparashikuara (emergjence )</t>
  </si>
  <si>
    <t xml:space="preserve">  II.10.26 Shpenzime siguracioni ndërtese dhe paisjesh</t>
  </si>
  <si>
    <t>5=3/2</t>
  </si>
  <si>
    <t>8=7/6</t>
  </si>
  <si>
    <t>SHPENZIME FUNKSIONIMI</t>
  </si>
  <si>
    <t xml:space="preserve">        I.2.1.1 Komision vjetor nga tregëtar të letrave me vlerë</t>
  </si>
  <si>
    <t xml:space="preserve">        I.2.1.2 Komision vjetor nga kujdestarë të letrave me vlerë</t>
  </si>
  <si>
    <t xml:space="preserve">        I.2.1.3 Tarifë nga shoqëritë ad të fondeve të investimeve</t>
  </si>
  <si>
    <t xml:space="preserve">        I.2.1.4 Tarifë nga depozitarë i  fondeve të investimeve</t>
  </si>
  <si>
    <t xml:space="preserve">        I.2.2.1 Shoqeri brokerimi</t>
  </si>
  <si>
    <t xml:space="preserve">        I.2.2.2 Shoqeri këshillimi</t>
  </si>
  <si>
    <t xml:space="preserve">        I.2.2.3 Kujdestarë të letrave me vlerë</t>
  </si>
  <si>
    <t xml:space="preserve">        I.2.2.4 Shoqëri administruese  të fondeve të investimeve</t>
  </si>
  <si>
    <t xml:space="preserve">        I.2.2.5.Depozitarë të fondeve të investimeve</t>
  </si>
  <si>
    <t xml:space="preserve">        I.2.2.6 Brokera fizikë</t>
  </si>
  <si>
    <t xml:space="preserve">        I.2.2.8 Agjentë të brokerave të licensuar</t>
  </si>
  <si>
    <t xml:space="preserve">Pasqyra nr.3 </t>
  </si>
  <si>
    <t xml:space="preserve">       I.3.2.1 Të ardh nga licens.të shoq ad të fondit të pen.vullnetare</t>
  </si>
  <si>
    <t xml:space="preserve">       I.3.2.2 Të ardh nga licensime për depoz.të fondit të pensioneve</t>
  </si>
  <si>
    <t xml:space="preserve">       I.3.2.3 Të ardhu nga licensime për agjentë të fond.të pensionev</t>
  </si>
  <si>
    <t xml:space="preserve">       I.3.2.4 Të ardhur nga licensimi nga të tjera subjekte</t>
  </si>
  <si>
    <t xml:space="preserve">       I.3.1.2 Tarifë nga depozitarët e fondeve të pensioneve private</t>
  </si>
  <si>
    <t>I.2.Të ardhura nga tregu i letrave me vlerë dhe F.Investimi</t>
  </si>
  <si>
    <t>II.8 Shp për org.konference, tryeza diskutimi, semin. etj</t>
  </si>
  <si>
    <t xml:space="preserve">  II.10.28 Shpenzime gjyqësore</t>
  </si>
  <si>
    <t xml:space="preserve">  II.10.27 Shpenzime për komisione bankare</t>
  </si>
  <si>
    <t>II.10.Shpenzime  administrative të përgjithshme:</t>
  </si>
  <si>
    <t>000/lekë</t>
  </si>
  <si>
    <t>II.2.1.1 Blerje hardwarë dhe sisteme</t>
  </si>
  <si>
    <t>II.2.1.2 Blerje sisteme sofwarë</t>
  </si>
  <si>
    <t xml:space="preserve"> Totali i shpenzimeve te funksionimit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</si>
  <si>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</si>
  <si>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II.1.1 Shpenzime për paga</t>
  </si>
  <si>
    <t xml:space="preserve">  II.8.2 Për tryezë diskutimi</t>
  </si>
  <si>
    <t xml:space="preserve">  II.8.3 Për seminare</t>
  </si>
  <si>
    <t xml:space="preserve">        I.2.2.7 Këshilltar i investimeve</t>
  </si>
  <si>
    <t>9=(8+7)/6</t>
  </si>
  <si>
    <t>II.1  Shpenzime personeli</t>
  </si>
  <si>
    <t>Parapagim</t>
  </si>
  <si>
    <t>Ndryshimi ne % Fakt/plan</t>
  </si>
  <si>
    <t>8=7/6*100</t>
  </si>
  <si>
    <t>Ndryshimi ne % Fakt/Plan</t>
  </si>
  <si>
    <t>5=3/2*100</t>
  </si>
  <si>
    <t xml:space="preserve">       I.3.1.3 Të tjera </t>
  </si>
  <si>
    <t xml:space="preserve">  II.10.29 Shpenzime për Qendrën e Edukimit</t>
  </si>
  <si>
    <t xml:space="preserve">     II.10.29.1 Shpenzime transporti me jashtë për trajnerët e huaj</t>
  </si>
  <si>
    <t xml:space="preserve">     II.10.29.2 Shpenzime hoteli për trajnerët e huaj</t>
  </si>
  <si>
    <t xml:space="preserve">     II.10.29.3 Shpenzime  per pagese për trajnerët e huaj</t>
  </si>
  <si>
    <t xml:space="preserve">     II.10.29.4 Shpenzime per pagese per trajneret vendas</t>
  </si>
  <si>
    <t xml:space="preserve">     II.10.29.5 Shpenzime te tjera</t>
  </si>
  <si>
    <t xml:space="preserve">  II.10.30 Shpenzime  Administrative Teknologjisë Informac</t>
  </si>
  <si>
    <t xml:space="preserve">      II.10.30.1 webhosting, publ,e ristruk.të faqes AMF internet</t>
  </si>
  <si>
    <t xml:space="preserve">      II.10.30.2 lidhje internet</t>
  </si>
  <si>
    <t xml:space="preserve">      II.10.30.3 Lidhje data fibër optike me backup site</t>
  </si>
  <si>
    <t xml:space="preserve">      II.10.30.4 Lidhje satelitore</t>
  </si>
  <si>
    <t xml:space="preserve">      II.10.30.5 Rregjistër elektronik, mirëmbajtje, ndryshime</t>
  </si>
  <si>
    <t xml:space="preserve">      II.10.30.6 Rregjistër i dëmeve, mirëmbajtje, ndryshime</t>
  </si>
  <si>
    <t xml:space="preserve">      II.10.30.7 Shërbime për konsumatorin e numrin jeshil</t>
  </si>
  <si>
    <t xml:space="preserve">      II.10.30.8 Mirëmbajtje e sistemit elektrik </t>
  </si>
  <si>
    <t xml:space="preserve">      II.10.30.9 Mirembajtje sistem alarmi dhe kamera</t>
  </si>
  <si>
    <t xml:space="preserve">     II.10.30.11 Data backup në server të mbrojtur jashtë vendit..</t>
  </si>
  <si>
    <t xml:space="preserve">     II.10.30.12 Identifikim automatik i targave dhe mbulimit në sig.</t>
  </si>
  <si>
    <t xml:space="preserve">     II.10.30.13 Menagment Inf.System,mirëmbajtje ndryshime</t>
  </si>
  <si>
    <t xml:space="preserve">     II.10.30.14 Mirëmbajtje e sistemeve të sigurisë </t>
  </si>
  <si>
    <t xml:space="preserve">      II.10.19.4 Shpenzime për ujë</t>
  </si>
  <si>
    <t xml:space="preserve">        I.1.1.2 Miratime të ndryshme në tregun e sigurimeve</t>
  </si>
  <si>
    <t xml:space="preserve">    TOTALI I TE ARDHURAVE ( I.1+I.2+I.3+I.4+I.5)</t>
  </si>
  <si>
    <t xml:space="preserve">      II.10.19.2 Shpenzime për kafe,  etj</t>
  </si>
  <si>
    <t xml:space="preserve">        I.2.2.9 Të tjerë (Miratim prospekti te emetimit te obligacionit)</t>
  </si>
  <si>
    <t xml:space="preserve">     II.10.30.15 Shpenzime telefonike VoIP</t>
  </si>
  <si>
    <t xml:space="preserve">  II.10.31 Shpenzime per qera/projekt ndertim</t>
  </si>
  <si>
    <t xml:space="preserve">      II.10.4.2 Shp të mirëmbaj së sistemit ngrohje/ ftohje te godines</t>
  </si>
  <si>
    <t>Ndryshimi ne % fakt 2017 me  fakt vitin 2016</t>
  </si>
  <si>
    <t xml:space="preserve">        I.2.2.10  Regjistrar i  Titujve</t>
  </si>
  <si>
    <t xml:space="preserve">  II.10.23 Humbje nga konvertimi</t>
  </si>
  <si>
    <t xml:space="preserve">  II.10.24 Pagesa të tjera nga të tretët </t>
  </si>
  <si>
    <t xml:space="preserve">     II.10.30.10 Qendra kombëtare e Sigur.te Detyruesh. Motorik</t>
  </si>
  <si>
    <t xml:space="preserve">   II.1.1.4 shpenzime të tjera (efekti i ndrysh paga &amp;shperb)</t>
  </si>
  <si>
    <r>
      <t xml:space="preserve">        I.2.2.11 Licensim tregu(Bursa</t>
    </r>
    <r>
      <rPr>
        <b/>
        <sz val="11"/>
        <rFont val="Times New Roman"/>
        <family val="1"/>
      </rPr>
      <t>)</t>
    </r>
  </si>
  <si>
    <t xml:space="preserve">  II.10.32 Gjoba e demshperblime</t>
  </si>
  <si>
    <r>
      <rPr>
        <b/>
        <sz val="11"/>
        <color indexed="10"/>
        <rFont val="Times New Roman"/>
        <family val="1"/>
      </rPr>
      <t>Totali  A</t>
    </r>
    <r>
      <rPr>
        <sz val="11"/>
        <color indexed="10"/>
        <rFont val="Times New Roman"/>
        <family val="1"/>
      </rPr>
      <t xml:space="preserve"> (II.10.1+…..II.10.29+ II.10.32)</t>
    </r>
  </si>
  <si>
    <t xml:space="preserve"> Totali i shpen. Administ (Totali A+ B+ II.10.31+II.10.32)</t>
  </si>
  <si>
    <t xml:space="preserve">       I.1.2.1 Shoqeri sigurimi (zgjerim license)</t>
  </si>
  <si>
    <t xml:space="preserve">   II.2.3 sigurim shëndeti, jete, etj</t>
  </si>
  <si>
    <t xml:space="preserve">    II.1.2.3 Të tjera</t>
  </si>
  <si>
    <t>II.2.4  Blerje Autoveturë</t>
  </si>
  <si>
    <t>II.2.2 Blerje aktive te qendrueshme te trupzuara, projekte, të tjera</t>
  </si>
  <si>
    <t xml:space="preserve">        I.2.1.5 Tarifë nga këshilltar/shoqeri keshillimi</t>
  </si>
  <si>
    <t xml:space="preserve">        I.2.1.6 Të tjera</t>
  </si>
  <si>
    <t xml:space="preserve">        I.2.2.4/1 Miratim i sipermarrjes se huaj</t>
  </si>
  <si>
    <t xml:space="preserve">     II.10.30.16 Mirembajtje e infrastruktures ICT(HW) aktuale</t>
  </si>
  <si>
    <t xml:space="preserve">     II.10.30.17 Mirembajtje dhe zhvillim I sistemit dhe aplikaci</t>
  </si>
  <si>
    <r>
      <rPr>
        <b/>
        <sz val="11"/>
        <color indexed="10"/>
        <rFont val="Times New Roman"/>
        <family val="1"/>
      </rPr>
      <t>Totali B</t>
    </r>
    <r>
      <rPr>
        <sz val="11"/>
        <color indexed="10"/>
        <rFont val="Times New Roman"/>
        <family val="1"/>
      </rPr>
      <t xml:space="preserve"> (10.30.1 +……II.10.30.17 )</t>
    </r>
  </si>
  <si>
    <t>REALIZIMI I TE ARDHURAVE PER 8   /m  2017</t>
  </si>
  <si>
    <t>Gusht 2017</t>
  </si>
  <si>
    <t>8/ mujori 2017</t>
  </si>
  <si>
    <t>REALIZIMI I SHPENZIMEVE TE INVESTIMEVE PER   8/m  2017</t>
  </si>
  <si>
    <t>8/mujori 2017</t>
  </si>
  <si>
    <t>REALIZIMI I SHPENZIMEVE PER PERIUDHEN  8/M    2017</t>
  </si>
  <si>
    <t>Gusht   2017</t>
  </si>
  <si>
    <t xml:space="preserve">       II.10.4.5 Mirëmbajtje të tjera</t>
  </si>
  <si>
    <t>II.2.3.2 Blerje orendi zyre</t>
  </si>
  <si>
    <t>II.2.3.3 Blerje pajisje te tjera</t>
  </si>
  <si>
    <t>II.2.1 Blerje pajisje dhe programe kompjuterike</t>
  </si>
  <si>
    <t>II.2.3 Blerje pajisje e orendi zyre</t>
  </si>
  <si>
    <t>II.2.3.1 Blerje pajisje dhe instalim kondicioneri</t>
  </si>
  <si>
    <t>I.5. Të ardhura nga Sektori i Edukimit Financiar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</si>
</sst>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* #,##0.0_);_(* \(#,##0.0\);_(* &quot;-&quot;??_);_(@_)"/>
    <numFmt numFmtId="178" formatCode="_(* #,##0_);_(* \(#,##0\);_(* &quot;-&quot;??_);_(@_)"/>
    <numFmt numFmtId="179" formatCode="0.0000"/>
    <numFmt numFmtId="180" formatCode="0.000"/>
    <numFmt numFmtId="181" formatCode="_(* #,##0.000_);_(* \(#,##0.000\);_(* &quot;-&quot;??_);_(@_)"/>
    <numFmt numFmtId="182" formatCode="0.0"/>
    <numFmt numFmtId="183" formatCode="0.00000"/>
    <numFmt numFmtId="184" formatCode="0.0000000"/>
    <numFmt numFmtId="185" formatCode="0.000000"/>
    <numFmt numFmtId="186" formatCode="[$-409]hh:mm:ss:AM/PM"/>
    <numFmt numFmtId="187" formatCode="[$-409]dddd\,\ mmmm\ dd\,\ yyyy"/>
    <numFmt numFmtId="188" formatCode="[$-409]h:mm:ss\ AM/PM"/>
    <numFmt numFmtId="189" formatCode="_(* #,##0.0000_);_(* \(#,##0.0000\);_(* &quot;-&quot;??_);_(@_)"/>
  </numFmts>
  <fonts count="5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78" fontId="2" fillId="0" borderId="23" xfId="42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8" fontId="3" fillId="0" borderId="25" xfId="42" applyNumberFormat="1" applyFont="1" applyBorder="1" applyAlignment="1">
      <alignment/>
    </xf>
    <xf numFmtId="0" fontId="3" fillId="0" borderId="26" xfId="0" applyFont="1" applyBorder="1" applyAlignment="1">
      <alignment/>
    </xf>
    <xf numFmtId="3" fontId="2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178" fontId="3" fillId="0" borderId="23" xfId="42" applyNumberFormat="1" applyFont="1" applyBorder="1" applyAlignment="1">
      <alignment/>
    </xf>
    <xf numFmtId="178" fontId="4" fillId="0" borderId="23" xfId="42" applyNumberFormat="1" applyFont="1" applyBorder="1" applyAlignment="1">
      <alignment/>
    </xf>
    <xf numFmtId="178" fontId="2" fillId="0" borderId="27" xfId="42" applyNumberFormat="1" applyFont="1" applyBorder="1" applyAlignment="1">
      <alignment/>
    </xf>
    <xf numFmtId="178" fontId="2" fillId="0" borderId="25" xfId="42" applyNumberFormat="1" applyFont="1" applyBorder="1" applyAlignment="1">
      <alignment/>
    </xf>
    <xf numFmtId="178" fontId="3" fillId="0" borderId="13" xfId="42" applyNumberFormat="1" applyFont="1" applyBorder="1" applyAlignment="1">
      <alignment/>
    </xf>
    <xf numFmtId="178" fontId="3" fillId="0" borderId="21" xfId="42" applyNumberFormat="1" applyFont="1" applyBorder="1" applyAlignment="1">
      <alignment/>
    </xf>
    <xf numFmtId="0" fontId="3" fillId="0" borderId="26" xfId="0" applyFont="1" applyFill="1" applyBorder="1" applyAlignment="1">
      <alignment/>
    </xf>
    <xf numFmtId="178" fontId="3" fillId="0" borderId="28" xfId="42" applyNumberFormat="1" applyFont="1" applyBorder="1" applyAlignment="1">
      <alignment/>
    </xf>
    <xf numFmtId="178" fontId="3" fillId="0" borderId="17" xfId="42" applyNumberFormat="1" applyFont="1" applyBorder="1" applyAlignment="1">
      <alignment/>
    </xf>
    <xf numFmtId="178" fontId="3" fillId="0" borderId="16" xfId="42" applyNumberFormat="1" applyFont="1" applyBorder="1" applyAlignment="1">
      <alignment/>
    </xf>
    <xf numFmtId="178" fontId="3" fillId="0" borderId="19" xfId="42" applyNumberFormat="1" applyFont="1" applyBorder="1" applyAlignment="1">
      <alignment/>
    </xf>
    <xf numFmtId="178" fontId="3" fillId="0" borderId="20" xfId="42" applyNumberFormat="1" applyFont="1" applyBorder="1" applyAlignment="1">
      <alignment/>
    </xf>
    <xf numFmtId="178" fontId="3" fillId="0" borderId="29" xfId="42" applyNumberFormat="1" applyFont="1" applyBorder="1" applyAlignment="1">
      <alignment/>
    </xf>
    <xf numFmtId="178" fontId="2" fillId="0" borderId="20" xfId="42" applyNumberFormat="1" applyFont="1" applyBorder="1" applyAlignment="1">
      <alignment/>
    </xf>
    <xf numFmtId="178" fontId="2" fillId="0" borderId="29" xfId="42" applyNumberFormat="1" applyFont="1" applyBorder="1" applyAlignment="1">
      <alignment/>
    </xf>
    <xf numFmtId="178" fontId="3" fillId="0" borderId="30" xfId="42" applyNumberFormat="1" applyFont="1" applyBorder="1" applyAlignment="1">
      <alignment/>
    </xf>
    <xf numFmtId="178" fontId="3" fillId="0" borderId="31" xfId="42" applyNumberFormat="1" applyFont="1" applyBorder="1" applyAlignment="1">
      <alignment/>
    </xf>
    <xf numFmtId="178" fontId="2" fillId="0" borderId="30" xfId="42" applyNumberFormat="1" applyFont="1" applyBorder="1" applyAlignment="1">
      <alignment/>
    </xf>
    <xf numFmtId="178" fontId="2" fillId="0" borderId="31" xfId="42" applyNumberFormat="1" applyFont="1" applyBorder="1" applyAlignment="1">
      <alignment/>
    </xf>
    <xf numFmtId="178" fontId="4" fillId="0" borderId="20" xfId="42" applyNumberFormat="1" applyFont="1" applyBorder="1" applyAlignment="1">
      <alignment/>
    </xf>
    <xf numFmtId="178" fontId="4" fillId="0" borderId="29" xfId="42" applyNumberFormat="1" applyFont="1" applyBorder="1" applyAlignment="1">
      <alignment/>
    </xf>
    <xf numFmtId="178" fontId="2" fillId="0" borderId="20" xfId="42" applyNumberFormat="1" applyFont="1" applyBorder="1" applyAlignment="1">
      <alignment horizontal="right"/>
    </xf>
    <xf numFmtId="178" fontId="48" fillId="0" borderId="29" xfId="42" applyNumberFormat="1" applyFont="1" applyBorder="1" applyAlignment="1">
      <alignment/>
    </xf>
    <xf numFmtId="178" fontId="48" fillId="0" borderId="20" xfId="42" applyNumberFormat="1" applyFont="1" applyBorder="1" applyAlignment="1">
      <alignment/>
    </xf>
    <xf numFmtId="178" fontId="48" fillId="0" borderId="21" xfId="42" applyNumberFormat="1" applyFont="1" applyBorder="1" applyAlignment="1">
      <alignment/>
    </xf>
    <xf numFmtId="178" fontId="48" fillId="0" borderId="31" xfId="42" applyNumberFormat="1" applyFont="1" applyBorder="1" applyAlignment="1">
      <alignment/>
    </xf>
    <xf numFmtId="178" fontId="2" fillId="0" borderId="21" xfId="42" applyNumberFormat="1" applyFont="1" applyBorder="1" applyAlignment="1">
      <alignment/>
    </xf>
    <xf numFmtId="178" fontId="49" fillId="0" borderId="20" xfId="42" applyNumberFormat="1" applyFont="1" applyBorder="1" applyAlignment="1">
      <alignment/>
    </xf>
    <xf numFmtId="178" fontId="3" fillId="0" borderId="24" xfId="42" applyNumberFormat="1" applyFont="1" applyBorder="1" applyAlignment="1">
      <alignment/>
    </xf>
    <xf numFmtId="178" fontId="2" fillId="0" borderId="32" xfId="42" applyNumberFormat="1" applyFont="1" applyBorder="1" applyAlignment="1">
      <alignment/>
    </xf>
    <xf numFmtId="178" fontId="2" fillId="0" borderId="13" xfId="42" applyNumberFormat="1" applyFont="1" applyBorder="1" applyAlignment="1">
      <alignment/>
    </xf>
    <xf numFmtId="178" fontId="2" fillId="0" borderId="33" xfId="42" applyNumberFormat="1" applyFont="1" applyBorder="1" applyAlignment="1">
      <alignment/>
    </xf>
    <xf numFmtId="178" fontId="3" fillId="0" borderId="26" xfId="42" applyNumberFormat="1" applyFont="1" applyBorder="1" applyAlignment="1">
      <alignment/>
    </xf>
    <xf numFmtId="178" fontId="3" fillId="0" borderId="34" xfId="42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1" xfId="0" applyFont="1" applyBorder="1" applyAlignment="1">
      <alignment/>
    </xf>
    <xf numFmtId="0" fontId="5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3" fillId="0" borderId="35" xfId="42" applyNumberFormat="1" applyFont="1" applyBorder="1" applyAlignment="1">
      <alignment/>
    </xf>
    <xf numFmtId="177" fontId="2" fillId="0" borderId="23" xfId="42" applyNumberFormat="1" applyFont="1" applyBorder="1" applyAlignment="1">
      <alignment/>
    </xf>
    <xf numFmtId="177" fontId="2" fillId="0" borderId="27" xfId="42" applyNumberFormat="1" applyFont="1" applyBorder="1" applyAlignment="1">
      <alignment/>
    </xf>
    <xf numFmtId="177" fontId="3" fillId="0" borderId="23" xfId="42" applyNumberFormat="1" applyFont="1" applyBorder="1" applyAlignment="1">
      <alignment/>
    </xf>
    <xf numFmtId="177" fontId="2" fillId="0" borderId="36" xfId="42" applyNumberFormat="1" applyFont="1" applyBorder="1" applyAlignment="1">
      <alignment/>
    </xf>
    <xf numFmtId="177" fontId="2" fillId="0" borderId="25" xfId="42" applyNumberFormat="1" applyFont="1" applyBorder="1" applyAlignment="1">
      <alignment/>
    </xf>
    <xf numFmtId="177" fontId="2" fillId="0" borderId="37" xfId="42" applyNumberFormat="1" applyFont="1" applyBorder="1" applyAlignment="1">
      <alignment/>
    </xf>
    <xf numFmtId="177" fontId="3" fillId="0" borderId="26" xfId="42" applyNumberFormat="1" applyFont="1" applyBorder="1" applyAlignment="1">
      <alignment/>
    </xf>
    <xf numFmtId="177" fontId="2" fillId="0" borderId="33" xfId="42" applyNumberFormat="1" applyFont="1" applyBorder="1" applyAlignment="1">
      <alignment/>
    </xf>
    <xf numFmtId="178" fontId="3" fillId="0" borderId="32" xfId="42" applyNumberFormat="1" applyFont="1" applyBorder="1" applyAlignment="1">
      <alignment/>
    </xf>
    <xf numFmtId="178" fontId="49" fillId="0" borderId="29" xfId="42" applyNumberFormat="1" applyFont="1" applyBorder="1" applyAlignment="1">
      <alignment/>
    </xf>
    <xf numFmtId="0" fontId="2" fillId="0" borderId="38" xfId="0" applyFont="1" applyBorder="1" applyAlignment="1">
      <alignment horizontal="left"/>
    </xf>
    <xf numFmtId="177" fontId="2" fillId="0" borderId="39" xfId="42" applyNumberFormat="1" applyFont="1" applyBorder="1" applyAlignment="1">
      <alignment horizontal="center"/>
    </xf>
    <xf numFmtId="177" fontId="2" fillId="0" borderId="16" xfId="42" applyNumberFormat="1" applyFont="1" applyBorder="1" applyAlignment="1">
      <alignment horizontal="center"/>
    </xf>
    <xf numFmtId="177" fontId="2" fillId="0" borderId="40" xfId="42" applyNumberFormat="1" applyFont="1" applyBorder="1" applyAlignment="1">
      <alignment horizontal="center"/>
    </xf>
    <xf numFmtId="177" fontId="3" fillId="0" borderId="41" xfId="42" applyNumberFormat="1" applyFont="1" applyBorder="1" applyAlignment="1">
      <alignment/>
    </xf>
    <xf numFmtId="177" fontId="2" fillId="0" borderId="41" xfId="42" applyNumberFormat="1" applyFont="1" applyBorder="1" applyAlignment="1">
      <alignment/>
    </xf>
    <xf numFmtId="0" fontId="3" fillId="0" borderId="42" xfId="0" applyFont="1" applyBorder="1" applyAlignment="1">
      <alignment/>
    </xf>
    <xf numFmtId="178" fontId="2" fillId="0" borderId="41" xfId="42" applyNumberFormat="1" applyFont="1" applyBorder="1" applyAlignment="1">
      <alignment/>
    </xf>
    <xf numFmtId="177" fontId="2" fillId="0" borderId="43" xfId="42" applyNumberFormat="1" applyFont="1" applyBorder="1" applyAlignment="1">
      <alignment/>
    </xf>
    <xf numFmtId="178" fontId="3" fillId="0" borderId="44" xfId="42" applyNumberFormat="1" applyFont="1" applyBorder="1" applyAlignment="1">
      <alignment/>
    </xf>
    <xf numFmtId="178" fontId="3" fillId="0" borderId="33" xfId="42" applyNumberFormat="1" applyFont="1" applyBorder="1" applyAlignment="1">
      <alignment/>
    </xf>
    <xf numFmtId="178" fontId="2" fillId="0" borderId="45" xfId="42" applyNumberFormat="1" applyFont="1" applyBorder="1" applyAlignment="1">
      <alignment/>
    </xf>
    <xf numFmtId="178" fontId="3" fillId="0" borderId="22" xfId="42" applyNumberFormat="1" applyFont="1" applyBorder="1" applyAlignment="1">
      <alignment/>
    </xf>
    <xf numFmtId="178" fontId="2" fillId="0" borderId="22" xfId="42" applyNumberFormat="1" applyFont="1" applyBorder="1" applyAlignment="1">
      <alignment/>
    </xf>
    <xf numFmtId="178" fontId="2" fillId="0" borderId="11" xfId="42" applyNumberFormat="1" applyFont="1" applyFill="1" applyBorder="1" applyAlignment="1">
      <alignment/>
    </xf>
    <xf numFmtId="178" fontId="3" fillId="33" borderId="27" xfId="42" applyNumberFormat="1" applyFont="1" applyFill="1" applyBorder="1" applyAlignment="1">
      <alignment/>
    </xf>
    <xf numFmtId="178" fontId="2" fillId="33" borderId="27" xfId="42" applyNumberFormat="1" applyFont="1" applyFill="1" applyBorder="1" applyAlignment="1">
      <alignment/>
    </xf>
    <xf numFmtId="178" fontId="3" fillId="0" borderId="11" xfId="42" applyNumberFormat="1" applyFont="1" applyBorder="1" applyAlignment="1">
      <alignment/>
    </xf>
    <xf numFmtId="178" fontId="6" fillId="0" borderId="20" xfId="42" applyNumberFormat="1" applyFont="1" applyBorder="1" applyAlignment="1">
      <alignment/>
    </xf>
    <xf numFmtId="178" fontId="3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178" fontId="4" fillId="0" borderId="13" xfId="42" applyNumberFormat="1" applyFont="1" applyBorder="1" applyAlignment="1">
      <alignment/>
    </xf>
    <xf numFmtId="178" fontId="2" fillId="0" borderId="46" xfId="42" applyNumberFormat="1" applyFont="1" applyBorder="1" applyAlignment="1">
      <alignment/>
    </xf>
    <xf numFmtId="0" fontId="2" fillId="0" borderId="13" xfId="0" applyFont="1" applyBorder="1" applyAlignment="1">
      <alignment/>
    </xf>
    <xf numFmtId="178" fontId="6" fillId="0" borderId="27" xfId="42" applyNumberFormat="1" applyFont="1" applyBorder="1" applyAlignment="1">
      <alignment/>
    </xf>
    <xf numFmtId="178" fontId="2" fillId="0" borderId="26" xfId="42" applyNumberFormat="1" applyFont="1" applyBorder="1" applyAlignment="1">
      <alignment/>
    </xf>
    <xf numFmtId="178" fontId="2" fillId="0" borderId="12" xfId="42" applyNumberFormat="1" applyFont="1" applyBorder="1" applyAlignment="1">
      <alignment/>
    </xf>
    <xf numFmtId="178" fontId="48" fillId="0" borderId="23" xfId="42" applyNumberFormat="1" applyFont="1" applyBorder="1" applyAlignment="1">
      <alignment/>
    </xf>
    <xf numFmtId="178" fontId="2" fillId="0" borderId="43" xfId="42" applyNumberFormat="1" applyFont="1" applyBorder="1" applyAlignment="1">
      <alignment/>
    </xf>
    <xf numFmtId="0" fontId="4" fillId="0" borderId="42" xfId="0" applyFont="1" applyBorder="1" applyAlignment="1">
      <alignment/>
    </xf>
    <xf numFmtId="0" fontId="0" fillId="0" borderId="0" xfId="0" applyFont="1" applyFill="1" applyBorder="1" applyAlignment="1">
      <alignment/>
    </xf>
    <xf numFmtId="178" fontId="8" fillId="0" borderId="20" xfId="42" applyNumberFormat="1" applyFont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5"/>
  <sheetViews>
    <sheetView tabSelected="1" zoomScale="112" zoomScaleNormal="112" zoomScalePageLayoutView="0" workbookViewId="0" topLeftCell="A1">
      <selection activeCell="A1" sqref="A1"/>
    </sheetView>
  </sheetViews>
  <sheetFormatPr defaultColWidth="9.140625" defaultRowHeight="12.75"/>
  <cols>
    <col min="1" max="1" width="55.7109375" style="1" customWidth="1"/>
    <col min="2" max="3" width="8.57421875" style="1" customWidth="1"/>
    <col min="4" max="4" width="9.140625" style="1" customWidth="1"/>
    <col min="5" max="5" width="9.8515625" style="1" customWidth="1"/>
    <col min="6" max="6" width="9.421875" style="1" customWidth="1"/>
    <col min="7" max="7" width="9.140625" style="1" customWidth="1"/>
    <col min="8" max="9" width="9.57421875" style="1" customWidth="1"/>
    <col min="10" max="10" width="9.28125" style="1" bestFit="1" customWidth="1"/>
    <col min="11" max="16384" width="9.140625" style="1" customWidth="1"/>
  </cols>
  <sheetData>
    <row r="2" spans="1:2" ht="15">
      <c r="A2" s="1" t="s">
        <v>8</v>
      </c>
      <c r="B2" s="2"/>
    </row>
    <row r="3" spans="1:2" ht="15">
      <c r="A3" s="1" t="s">
        <v>6</v>
      </c>
      <c r="B3" s="1" t="s">
        <v>201</v>
      </c>
    </row>
    <row r="4" ht="15.75" thickBot="1">
      <c r="J4" s="3" t="s">
        <v>5</v>
      </c>
    </row>
    <row r="5" spans="1:10" ht="15">
      <c r="A5" s="115" t="s">
        <v>1</v>
      </c>
      <c r="B5" s="118" t="s">
        <v>202</v>
      </c>
      <c r="C5" s="119"/>
      <c r="D5" s="119"/>
      <c r="E5" s="120"/>
      <c r="F5" s="118" t="s">
        <v>203</v>
      </c>
      <c r="G5" s="119"/>
      <c r="H5" s="119"/>
      <c r="I5" s="119"/>
      <c r="J5" s="120"/>
    </row>
    <row r="6" spans="1:10" ht="15.75" thickBot="1">
      <c r="A6" s="116"/>
      <c r="B6" s="121"/>
      <c r="C6" s="122"/>
      <c r="D6" s="122"/>
      <c r="E6" s="123"/>
      <c r="F6" s="121"/>
      <c r="G6" s="122"/>
      <c r="H6" s="122"/>
      <c r="I6" s="122"/>
      <c r="J6" s="123"/>
    </row>
    <row r="7" spans="1:10" ht="75.75" thickBot="1">
      <c r="A7" s="117"/>
      <c r="B7" s="4" t="s">
        <v>0</v>
      </c>
      <c r="C7" s="4" t="s">
        <v>2</v>
      </c>
      <c r="D7" s="5" t="s">
        <v>3</v>
      </c>
      <c r="E7" s="6" t="s">
        <v>149</v>
      </c>
      <c r="F7" s="7" t="s">
        <v>0</v>
      </c>
      <c r="G7" s="8" t="s">
        <v>146</v>
      </c>
      <c r="H7" s="7" t="s">
        <v>2</v>
      </c>
      <c r="I7" s="9" t="s">
        <v>147</v>
      </c>
      <c r="J7" s="10" t="s">
        <v>180</v>
      </c>
    </row>
    <row r="8" spans="1:10" ht="15.75" thickBot="1">
      <c r="A8" s="11">
        <v>1</v>
      </c>
      <c r="B8" s="11">
        <v>2</v>
      </c>
      <c r="C8" s="11">
        <v>3</v>
      </c>
      <c r="D8" s="11" t="s">
        <v>4</v>
      </c>
      <c r="E8" s="11" t="s">
        <v>110</v>
      </c>
      <c r="F8" s="11">
        <v>6</v>
      </c>
      <c r="G8" s="11">
        <v>7</v>
      </c>
      <c r="H8" s="11">
        <v>8</v>
      </c>
      <c r="I8" s="12" t="s">
        <v>144</v>
      </c>
      <c r="J8" s="11">
        <v>10</v>
      </c>
    </row>
    <row r="9" spans="1:10" ht="15">
      <c r="A9" s="13" t="s">
        <v>9</v>
      </c>
      <c r="B9" s="14"/>
      <c r="C9" s="15"/>
      <c r="D9" s="14"/>
      <c r="E9" s="15"/>
      <c r="F9" s="16"/>
      <c r="G9" s="16"/>
      <c r="H9" s="16"/>
      <c r="I9" s="14"/>
      <c r="J9" s="17"/>
    </row>
    <row r="10" spans="1:10" ht="15">
      <c r="A10" s="18" t="s">
        <v>10</v>
      </c>
      <c r="B10" s="33">
        <f>B11+B14</f>
        <v>23571</v>
      </c>
      <c r="C10" s="33">
        <f>C11+C14</f>
        <v>612</v>
      </c>
      <c r="D10" s="24">
        <f>C10-B10</f>
        <v>-22959</v>
      </c>
      <c r="E10" s="24">
        <f>C10/B10*100</f>
        <v>2.5964108438335245</v>
      </c>
      <c r="F10" s="33">
        <f>F11+F14</f>
        <v>168938</v>
      </c>
      <c r="G10" s="33">
        <f>G11+G14</f>
        <v>0</v>
      </c>
      <c r="H10" s="33">
        <f>H11+H14</f>
        <v>158933</v>
      </c>
      <c r="I10" s="33">
        <f>(H10+G10)/F10*100</f>
        <v>94.0777089819934</v>
      </c>
      <c r="J10" s="45">
        <v>13</v>
      </c>
    </row>
    <row r="11" spans="1:10" ht="15">
      <c r="A11" s="19" t="s">
        <v>43</v>
      </c>
      <c r="B11" s="34">
        <f>B12+B13</f>
        <v>23449</v>
      </c>
      <c r="C11" s="34">
        <f>C12+C13</f>
        <v>0</v>
      </c>
      <c r="D11" s="24">
        <f aca="true" t="shared" si="0" ref="D11:D59">C11-B11</f>
        <v>-23449</v>
      </c>
      <c r="E11" s="24">
        <f>C11/B11*100</f>
        <v>0</v>
      </c>
      <c r="F11" s="34">
        <f>F12+F13</f>
        <v>167580</v>
      </c>
      <c r="G11" s="34">
        <f>G12+G13</f>
        <v>0</v>
      </c>
      <c r="H11" s="34">
        <f>H12+H13</f>
        <v>157571</v>
      </c>
      <c r="I11" s="34">
        <f>(H11+G11)/F11*100</f>
        <v>94.02733023033775</v>
      </c>
      <c r="J11" s="53">
        <v>13</v>
      </c>
    </row>
    <row r="12" spans="1:10" ht="15">
      <c r="A12" s="20" t="s">
        <v>44</v>
      </c>
      <c r="B12" s="24">
        <v>23439</v>
      </c>
      <c r="C12" s="24">
        <v>0</v>
      </c>
      <c r="D12" s="24">
        <f t="shared" si="0"/>
        <v>-23439</v>
      </c>
      <c r="E12" s="24">
        <f>C12/B12*100</f>
        <v>0</v>
      </c>
      <c r="F12" s="24">
        <v>167520</v>
      </c>
      <c r="G12" s="35">
        <v>0</v>
      </c>
      <c r="H12" s="35">
        <v>157526</v>
      </c>
      <c r="I12" s="33">
        <f aca="true" t="shared" si="1" ref="I12:I59">(H12+G12)/F12*100</f>
        <v>94.03414517669532</v>
      </c>
      <c r="J12" s="47">
        <v>13</v>
      </c>
    </row>
    <row r="13" spans="1:10" ht="15">
      <c r="A13" s="20" t="s">
        <v>173</v>
      </c>
      <c r="B13" s="24">
        <v>10</v>
      </c>
      <c r="C13" s="24">
        <v>0</v>
      </c>
      <c r="D13" s="24">
        <f t="shared" si="0"/>
        <v>-10</v>
      </c>
      <c r="E13" s="24">
        <v>0</v>
      </c>
      <c r="F13" s="24">
        <v>60</v>
      </c>
      <c r="G13" s="35"/>
      <c r="H13" s="35">
        <v>45</v>
      </c>
      <c r="I13" s="34">
        <f t="shared" si="1"/>
        <v>75</v>
      </c>
      <c r="J13" s="47">
        <v>-50</v>
      </c>
    </row>
    <row r="14" spans="1:10" ht="15">
      <c r="A14" s="21" t="s">
        <v>45</v>
      </c>
      <c r="B14" s="34">
        <f>B15+B16+B17+B18+B19+B20+B21+B22</f>
        <v>122</v>
      </c>
      <c r="C14" s="34">
        <f>C15+C16+C17+C18+C19+C20+C21+C22</f>
        <v>612</v>
      </c>
      <c r="D14" s="24">
        <f t="shared" si="0"/>
        <v>490</v>
      </c>
      <c r="E14" s="24">
        <f>C14/B14*100</f>
        <v>501.6393442622951</v>
      </c>
      <c r="F14" s="34">
        <f>F15+F16+F17+F18+F19+F20+F21+F22</f>
        <v>1358</v>
      </c>
      <c r="G14" s="34">
        <f>G15+G16+G17+G18+G19+G20+G21+G22</f>
        <v>0</v>
      </c>
      <c r="H14" s="34">
        <f>H15+H16+H17+H18+H19+H20+H21+H22</f>
        <v>1362</v>
      </c>
      <c r="I14" s="33">
        <f t="shared" si="1"/>
        <v>100.29455081001473</v>
      </c>
      <c r="J14" s="47">
        <v>-32.5</v>
      </c>
    </row>
    <row r="15" spans="1:10" ht="15">
      <c r="A15" s="20" t="s">
        <v>190</v>
      </c>
      <c r="B15" s="24">
        <v>0</v>
      </c>
      <c r="C15" s="24">
        <v>0</v>
      </c>
      <c r="D15" s="24">
        <f t="shared" si="0"/>
        <v>0</v>
      </c>
      <c r="E15" s="24">
        <v>0</v>
      </c>
      <c r="F15" s="24">
        <v>0</v>
      </c>
      <c r="G15" s="24"/>
      <c r="H15" s="24">
        <v>0</v>
      </c>
      <c r="I15" s="34" t="e">
        <f t="shared" si="1"/>
        <v>#DIV/0!</v>
      </c>
      <c r="J15" s="47"/>
    </row>
    <row r="16" spans="1:10" ht="15">
      <c r="A16" s="20" t="s">
        <v>46</v>
      </c>
      <c r="B16" s="24">
        <v>0</v>
      </c>
      <c r="C16" s="24">
        <v>0</v>
      </c>
      <c r="D16" s="24">
        <f t="shared" si="0"/>
        <v>0</v>
      </c>
      <c r="E16" s="24">
        <v>0</v>
      </c>
      <c r="F16" s="24">
        <v>50</v>
      </c>
      <c r="G16" s="24"/>
      <c r="H16" s="24">
        <v>77</v>
      </c>
      <c r="I16" s="33">
        <f t="shared" si="1"/>
        <v>154</v>
      </c>
      <c r="J16" s="47">
        <v>-23</v>
      </c>
    </row>
    <row r="17" spans="1:10" ht="15">
      <c r="A17" s="20" t="s">
        <v>47</v>
      </c>
      <c r="B17" s="24">
        <v>22</v>
      </c>
      <c r="C17" s="24">
        <v>0</v>
      </c>
      <c r="D17" s="24">
        <f t="shared" si="0"/>
        <v>-22</v>
      </c>
      <c r="E17" s="24">
        <v>0</v>
      </c>
      <c r="F17" s="24">
        <v>88</v>
      </c>
      <c r="G17" s="24"/>
      <c r="H17" s="24">
        <v>22</v>
      </c>
      <c r="I17" s="34">
        <f t="shared" si="1"/>
        <v>25</v>
      </c>
      <c r="J17" s="47">
        <v>-56</v>
      </c>
    </row>
    <row r="18" spans="1:10" ht="15">
      <c r="A18" s="20" t="s">
        <v>48</v>
      </c>
      <c r="B18" s="24">
        <v>0</v>
      </c>
      <c r="C18" s="24">
        <v>0</v>
      </c>
      <c r="D18" s="24">
        <f t="shared" si="0"/>
        <v>0</v>
      </c>
      <c r="E18" s="24" t="e">
        <f>C18/B18*100</f>
        <v>#DIV/0!</v>
      </c>
      <c r="F18" s="24">
        <v>220</v>
      </c>
      <c r="G18" s="24"/>
      <c r="H18" s="24">
        <v>154</v>
      </c>
      <c r="I18" s="33">
        <f t="shared" si="1"/>
        <v>70</v>
      </c>
      <c r="J18" s="47">
        <v>-27</v>
      </c>
    </row>
    <row r="19" spans="1:10" ht="15">
      <c r="A19" s="20" t="s">
        <v>49</v>
      </c>
      <c r="B19" s="24">
        <v>100</v>
      </c>
      <c r="C19" s="24">
        <v>502</v>
      </c>
      <c r="D19" s="24">
        <f t="shared" si="0"/>
        <v>402</v>
      </c>
      <c r="E19" s="24">
        <v>0</v>
      </c>
      <c r="F19" s="24">
        <v>500</v>
      </c>
      <c r="G19" s="24"/>
      <c r="H19" s="24">
        <v>859</v>
      </c>
      <c r="I19" s="34">
        <f t="shared" si="1"/>
        <v>171.8</v>
      </c>
      <c r="J19" s="47">
        <v>3.6</v>
      </c>
    </row>
    <row r="20" spans="1:10" ht="15">
      <c r="A20" s="20" t="s">
        <v>50</v>
      </c>
      <c r="B20" s="24">
        <v>0</v>
      </c>
      <c r="C20" s="24">
        <v>110</v>
      </c>
      <c r="D20" s="24">
        <f t="shared" si="0"/>
        <v>110</v>
      </c>
      <c r="E20" s="24">
        <v>0</v>
      </c>
      <c r="F20" s="24">
        <v>500</v>
      </c>
      <c r="G20" s="24"/>
      <c r="H20" s="24">
        <v>250</v>
      </c>
      <c r="I20" s="33">
        <f t="shared" si="1"/>
        <v>50</v>
      </c>
      <c r="J20" s="47">
        <v>-66</v>
      </c>
    </row>
    <row r="21" spans="1:10" ht="15">
      <c r="A21" s="20" t="s">
        <v>51</v>
      </c>
      <c r="B21" s="24">
        <v>0</v>
      </c>
      <c r="C21" s="24">
        <v>0</v>
      </c>
      <c r="D21" s="24">
        <f t="shared" si="0"/>
        <v>0</v>
      </c>
      <c r="E21" s="24">
        <v>0</v>
      </c>
      <c r="F21" s="24">
        <v>0</v>
      </c>
      <c r="G21" s="24"/>
      <c r="H21" s="24">
        <v>0</v>
      </c>
      <c r="I21" s="34" t="e">
        <f t="shared" si="1"/>
        <v>#DIV/0!</v>
      </c>
      <c r="J21" s="47"/>
    </row>
    <row r="22" spans="1:10" ht="15">
      <c r="A22" s="20" t="s">
        <v>52</v>
      </c>
      <c r="B22" s="24">
        <v>0</v>
      </c>
      <c r="C22" s="24">
        <v>0</v>
      </c>
      <c r="D22" s="24">
        <f t="shared" si="0"/>
        <v>0</v>
      </c>
      <c r="E22" s="24">
        <v>0</v>
      </c>
      <c r="F22" s="24">
        <v>0</v>
      </c>
      <c r="G22" s="24"/>
      <c r="H22" s="24">
        <v>0</v>
      </c>
      <c r="I22" s="33" t="e">
        <f t="shared" si="1"/>
        <v>#DIV/0!</v>
      </c>
      <c r="J22" s="47"/>
    </row>
    <row r="23" spans="1:10" ht="15">
      <c r="A23" s="18" t="s">
        <v>130</v>
      </c>
      <c r="B23" s="33">
        <f>B24+B31</f>
        <v>3859</v>
      </c>
      <c r="C23" s="33">
        <f>C24+C31</f>
        <v>366</v>
      </c>
      <c r="D23" s="24">
        <f t="shared" si="0"/>
        <v>-3493</v>
      </c>
      <c r="E23" s="24">
        <f>C23/B23*100</f>
        <v>9.484322363306557</v>
      </c>
      <c r="F23" s="33">
        <f>F24+F31</f>
        <v>32491</v>
      </c>
      <c r="G23" s="33">
        <f>G24+G31</f>
        <v>0</v>
      </c>
      <c r="H23" s="33">
        <f>H24+H31</f>
        <v>26898</v>
      </c>
      <c r="I23" s="34">
        <f t="shared" si="1"/>
        <v>82.78600227755378</v>
      </c>
      <c r="J23" s="45">
        <v>-11</v>
      </c>
    </row>
    <row r="24" spans="1:10" ht="15">
      <c r="A24" s="22" t="s">
        <v>11</v>
      </c>
      <c r="B24" s="34">
        <f>B25+B26+B27+B28+B29+B30</f>
        <v>3859</v>
      </c>
      <c r="C24" s="34">
        <f>C25+C26+C27+C28+C29+C30</f>
        <v>366</v>
      </c>
      <c r="D24" s="24">
        <f t="shared" si="0"/>
        <v>-3493</v>
      </c>
      <c r="E24" s="24">
        <f>C24/B24*100</f>
        <v>9.484322363306557</v>
      </c>
      <c r="F24" s="34">
        <f>F25+F26+F27+F28+F29+F30</f>
        <v>31746</v>
      </c>
      <c r="G24" s="34">
        <f>G25+G26+G27+G28+G29+G30</f>
        <v>0</v>
      </c>
      <c r="H24" s="34">
        <f>H25+H26+H27+H28+H29+H30</f>
        <v>26345</v>
      </c>
      <c r="I24" s="33">
        <f t="shared" si="1"/>
        <v>82.986832986833</v>
      </c>
      <c r="J24" s="53">
        <v>-10</v>
      </c>
    </row>
    <row r="25" spans="1:10" ht="15">
      <c r="A25" s="23" t="s">
        <v>113</v>
      </c>
      <c r="B25" s="24">
        <v>0</v>
      </c>
      <c r="C25" s="24">
        <v>0</v>
      </c>
      <c r="D25" s="24">
        <f t="shared" si="0"/>
        <v>0</v>
      </c>
      <c r="E25" s="24">
        <v>0</v>
      </c>
      <c r="F25" s="24">
        <v>800</v>
      </c>
      <c r="G25" s="24"/>
      <c r="H25" s="24">
        <v>700</v>
      </c>
      <c r="I25" s="34">
        <f t="shared" si="1"/>
        <v>87.5</v>
      </c>
      <c r="J25" s="47">
        <v>-12.5</v>
      </c>
    </row>
    <row r="26" spans="1:10" ht="15">
      <c r="A26" s="23" t="s">
        <v>114</v>
      </c>
      <c r="B26" s="24">
        <v>0</v>
      </c>
      <c r="C26" s="24">
        <v>0</v>
      </c>
      <c r="D26" s="24">
        <f t="shared" si="0"/>
        <v>0</v>
      </c>
      <c r="E26" s="24">
        <v>0</v>
      </c>
      <c r="F26" s="24">
        <v>900</v>
      </c>
      <c r="G26" s="24"/>
      <c r="H26" s="24">
        <v>800</v>
      </c>
      <c r="I26" s="33">
        <f t="shared" si="1"/>
        <v>88.88888888888889</v>
      </c>
      <c r="J26" s="47">
        <v>-20</v>
      </c>
    </row>
    <row r="27" spans="1:12" ht="15">
      <c r="A27" s="23" t="s">
        <v>115</v>
      </c>
      <c r="B27" s="24">
        <v>3174</v>
      </c>
      <c r="C27" s="24">
        <v>301</v>
      </c>
      <c r="D27" s="24">
        <f t="shared" si="0"/>
        <v>-2873</v>
      </c>
      <c r="E27" s="24">
        <f>C27/B27*100</f>
        <v>9.483301827347196</v>
      </c>
      <c r="F27" s="24">
        <v>24956</v>
      </c>
      <c r="G27" s="24">
        <v>0</v>
      </c>
      <c r="H27" s="24">
        <v>20662</v>
      </c>
      <c r="I27" s="34">
        <f t="shared" si="1"/>
        <v>82.79371694181759</v>
      </c>
      <c r="J27" s="47">
        <v>-12</v>
      </c>
      <c r="L27" s="2"/>
    </row>
    <row r="28" spans="1:10" ht="15">
      <c r="A28" s="23" t="s">
        <v>116</v>
      </c>
      <c r="B28" s="24">
        <v>635</v>
      </c>
      <c r="C28" s="24">
        <v>65</v>
      </c>
      <c r="D28" s="24">
        <f t="shared" si="0"/>
        <v>-570</v>
      </c>
      <c r="E28" s="24">
        <f>C28/B28*100</f>
        <v>10.236220472440944</v>
      </c>
      <c r="F28" s="24">
        <v>4990</v>
      </c>
      <c r="G28" s="24">
        <v>0</v>
      </c>
      <c r="H28" s="24">
        <v>4133</v>
      </c>
      <c r="I28" s="33">
        <f t="shared" si="1"/>
        <v>82.82565130260521</v>
      </c>
      <c r="J28" s="47">
        <v>1</v>
      </c>
    </row>
    <row r="29" spans="1:10" ht="15">
      <c r="A29" s="23" t="s">
        <v>195</v>
      </c>
      <c r="B29" s="24">
        <v>50</v>
      </c>
      <c r="C29" s="24">
        <v>0</v>
      </c>
      <c r="D29" s="24">
        <f t="shared" si="0"/>
        <v>-50</v>
      </c>
      <c r="E29" s="24">
        <v>0</v>
      </c>
      <c r="F29" s="24">
        <v>100</v>
      </c>
      <c r="G29" s="24"/>
      <c r="H29" s="24">
        <v>50</v>
      </c>
      <c r="I29" s="34">
        <f t="shared" si="1"/>
        <v>50</v>
      </c>
      <c r="J29" s="47">
        <v>0</v>
      </c>
    </row>
    <row r="30" spans="1:10" ht="15">
      <c r="A30" s="23" t="s">
        <v>196</v>
      </c>
      <c r="B30" s="24">
        <v>0</v>
      </c>
      <c r="C30" s="34">
        <v>0</v>
      </c>
      <c r="D30" s="24">
        <f t="shared" si="0"/>
        <v>0</v>
      </c>
      <c r="E30" s="24">
        <v>0</v>
      </c>
      <c r="F30" s="24">
        <v>0</v>
      </c>
      <c r="G30" s="24"/>
      <c r="H30" s="24">
        <v>0</v>
      </c>
      <c r="I30" s="33" t="e">
        <f t="shared" si="1"/>
        <v>#DIV/0!</v>
      </c>
      <c r="J30" s="47">
        <v>0</v>
      </c>
    </row>
    <row r="31" spans="1:10" ht="15">
      <c r="A31" s="22" t="s">
        <v>12</v>
      </c>
      <c r="B31" s="34">
        <f>B32+B33+B34+B35+B37+B38+B39+B40+B41+B42+B43+B36</f>
        <v>0</v>
      </c>
      <c r="C31" s="34">
        <v>0</v>
      </c>
      <c r="D31" s="34">
        <f t="shared" si="0"/>
        <v>0</v>
      </c>
      <c r="E31" s="24">
        <v>0</v>
      </c>
      <c r="F31" s="34">
        <f>F32+F33+F34+F35+F37+F38+F39+F40+F41+F42+F43+F36</f>
        <v>745</v>
      </c>
      <c r="G31" s="34">
        <f>G32+G33+G34+G35+G37+G38+G39+G40+G41+G42+G43+G36</f>
        <v>0</v>
      </c>
      <c r="H31" s="34">
        <f>H32+H33+H34+H35+H37+H38+H39+H40+H41+H42+H43+H36</f>
        <v>553</v>
      </c>
      <c r="I31" s="34">
        <f t="shared" si="1"/>
        <v>74.22818791946308</v>
      </c>
      <c r="J31" s="53">
        <v>-24.89</v>
      </c>
    </row>
    <row r="32" spans="1:10" ht="15">
      <c r="A32" s="23" t="s">
        <v>117</v>
      </c>
      <c r="B32" s="36">
        <v>0</v>
      </c>
      <c r="C32" s="24">
        <v>0</v>
      </c>
      <c r="D32" s="24">
        <f t="shared" si="0"/>
        <v>0</v>
      </c>
      <c r="E32" s="24">
        <v>0</v>
      </c>
      <c r="F32" s="24">
        <v>130</v>
      </c>
      <c r="G32" s="24"/>
      <c r="H32" s="24">
        <v>82</v>
      </c>
      <c r="I32" s="33">
        <f t="shared" si="1"/>
        <v>63.07692307692307</v>
      </c>
      <c r="J32" s="47">
        <v>0</v>
      </c>
    </row>
    <row r="33" spans="1:10" ht="15">
      <c r="A33" s="23" t="s">
        <v>118</v>
      </c>
      <c r="B33" s="24">
        <v>0</v>
      </c>
      <c r="C33" s="24">
        <v>0</v>
      </c>
      <c r="D33" s="24">
        <f t="shared" si="0"/>
        <v>0</v>
      </c>
      <c r="E33" s="24">
        <v>0</v>
      </c>
      <c r="F33" s="24">
        <v>0</v>
      </c>
      <c r="G33" s="24"/>
      <c r="H33" s="24">
        <v>50</v>
      </c>
      <c r="I33" s="34" t="e">
        <f t="shared" si="1"/>
        <v>#DIV/0!</v>
      </c>
      <c r="J33" s="47">
        <v>900</v>
      </c>
    </row>
    <row r="34" spans="1:10" ht="15">
      <c r="A34" s="23" t="s">
        <v>119</v>
      </c>
      <c r="B34" s="24">
        <v>0</v>
      </c>
      <c r="C34" s="24">
        <v>0</v>
      </c>
      <c r="D34" s="24">
        <f t="shared" si="0"/>
        <v>0</v>
      </c>
      <c r="E34" s="24">
        <v>0</v>
      </c>
      <c r="F34" s="24">
        <v>35</v>
      </c>
      <c r="G34" s="24"/>
      <c r="H34" s="24">
        <v>35</v>
      </c>
      <c r="I34" s="33">
        <f t="shared" si="1"/>
        <v>100</v>
      </c>
      <c r="J34" s="47">
        <v>0</v>
      </c>
    </row>
    <row r="35" spans="1:10" ht="15">
      <c r="A35" s="23" t="s">
        <v>120</v>
      </c>
      <c r="B35" s="24">
        <v>0</v>
      </c>
      <c r="C35" s="24">
        <v>0</v>
      </c>
      <c r="D35" s="24">
        <f t="shared" si="0"/>
        <v>0</v>
      </c>
      <c r="E35" s="24">
        <v>0</v>
      </c>
      <c r="F35" s="24">
        <v>0</v>
      </c>
      <c r="G35" s="24"/>
      <c r="H35" s="24">
        <v>0</v>
      </c>
      <c r="I35" s="34" t="e">
        <f t="shared" si="1"/>
        <v>#DIV/0!</v>
      </c>
      <c r="J35" s="47">
        <v>0</v>
      </c>
    </row>
    <row r="36" spans="1:10" ht="15">
      <c r="A36" s="23" t="s">
        <v>197</v>
      </c>
      <c r="B36" s="36">
        <v>0</v>
      </c>
      <c r="C36" s="36">
        <v>0</v>
      </c>
      <c r="D36" s="24">
        <f t="shared" si="0"/>
        <v>0</v>
      </c>
      <c r="E36" s="24"/>
      <c r="F36" s="36">
        <v>0</v>
      </c>
      <c r="G36" s="36">
        <v>0</v>
      </c>
      <c r="H36" s="36">
        <v>0</v>
      </c>
      <c r="I36" s="33" t="e">
        <f t="shared" si="1"/>
        <v>#DIV/0!</v>
      </c>
      <c r="J36" s="51">
        <v>0</v>
      </c>
    </row>
    <row r="37" spans="1:10" ht="15">
      <c r="A37" s="23" t="s">
        <v>121</v>
      </c>
      <c r="B37" s="36">
        <v>0</v>
      </c>
      <c r="C37" s="36">
        <v>0</v>
      </c>
      <c r="D37" s="24">
        <f t="shared" si="0"/>
        <v>0</v>
      </c>
      <c r="E37" s="24">
        <v>0</v>
      </c>
      <c r="F37" s="36">
        <v>105</v>
      </c>
      <c r="G37" s="36"/>
      <c r="H37" s="36">
        <v>100</v>
      </c>
      <c r="I37" s="34">
        <f t="shared" si="1"/>
        <v>95.23809523809523</v>
      </c>
      <c r="J37" s="51">
        <v>0</v>
      </c>
    </row>
    <row r="38" spans="1:13" ht="15">
      <c r="A38" s="23" t="s">
        <v>122</v>
      </c>
      <c r="B38" s="24">
        <v>0</v>
      </c>
      <c r="C38" s="24">
        <v>0</v>
      </c>
      <c r="D38" s="24">
        <f t="shared" si="0"/>
        <v>0</v>
      </c>
      <c r="E38" s="24">
        <v>0</v>
      </c>
      <c r="F38" s="24">
        <v>105</v>
      </c>
      <c r="G38" s="24"/>
      <c r="H38" s="24">
        <v>62</v>
      </c>
      <c r="I38" s="33">
        <f t="shared" si="1"/>
        <v>59.04761904761905</v>
      </c>
      <c r="J38" s="47">
        <v>210</v>
      </c>
      <c r="M38" s="2"/>
    </row>
    <row r="39" spans="1:10" ht="15">
      <c r="A39" s="23" t="s">
        <v>143</v>
      </c>
      <c r="B39" s="24">
        <v>0</v>
      </c>
      <c r="C39" s="24">
        <v>0</v>
      </c>
      <c r="D39" s="24">
        <f t="shared" si="0"/>
        <v>0</v>
      </c>
      <c r="E39" s="24">
        <v>0</v>
      </c>
      <c r="F39" s="24">
        <v>0</v>
      </c>
      <c r="G39" s="24"/>
      <c r="H39" s="24">
        <v>0</v>
      </c>
      <c r="I39" s="34" t="e">
        <f t="shared" si="1"/>
        <v>#DIV/0!</v>
      </c>
      <c r="J39" s="47">
        <v>0</v>
      </c>
    </row>
    <row r="40" spans="1:10" ht="15">
      <c r="A40" s="23" t="s">
        <v>123</v>
      </c>
      <c r="B40" s="24">
        <v>0</v>
      </c>
      <c r="C40" s="24">
        <v>0</v>
      </c>
      <c r="D40" s="24">
        <f t="shared" si="0"/>
        <v>0</v>
      </c>
      <c r="E40" s="24">
        <v>0</v>
      </c>
      <c r="F40" s="24">
        <v>20</v>
      </c>
      <c r="G40" s="24"/>
      <c r="H40" s="24">
        <v>74</v>
      </c>
      <c r="I40" s="33">
        <f t="shared" si="1"/>
        <v>370</v>
      </c>
      <c r="J40" s="47">
        <v>0</v>
      </c>
    </row>
    <row r="41" spans="1:10" ht="15">
      <c r="A41" s="20" t="s">
        <v>176</v>
      </c>
      <c r="B41" s="24">
        <v>0</v>
      </c>
      <c r="C41" s="24">
        <v>0</v>
      </c>
      <c r="D41" s="24">
        <f t="shared" si="0"/>
        <v>0</v>
      </c>
      <c r="E41" s="24">
        <v>0</v>
      </c>
      <c r="F41" s="24">
        <v>50</v>
      </c>
      <c r="G41" s="24"/>
      <c r="H41" s="24">
        <v>150</v>
      </c>
      <c r="I41" s="34">
        <f t="shared" si="1"/>
        <v>300</v>
      </c>
      <c r="J41" s="47">
        <v>50</v>
      </c>
    </row>
    <row r="42" spans="1:10" ht="15">
      <c r="A42" s="20" t="s">
        <v>181</v>
      </c>
      <c r="B42" s="24">
        <v>0</v>
      </c>
      <c r="C42" s="24">
        <v>0</v>
      </c>
      <c r="D42" s="24">
        <f t="shared" si="0"/>
        <v>0</v>
      </c>
      <c r="E42" s="24">
        <v>0</v>
      </c>
      <c r="F42" s="24">
        <v>0</v>
      </c>
      <c r="G42" s="24"/>
      <c r="H42" s="24">
        <v>0</v>
      </c>
      <c r="I42" s="33" t="e">
        <f t="shared" si="1"/>
        <v>#DIV/0!</v>
      </c>
      <c r="J42" s="47">
        <v>0</v>
      </c>
    </row>
    <row r="43" spans="1:10" ht="15">
      <c r="A43" s="20" t="s">
        <v>186</v>
      </c>
      <c r="B43" s="24">
        <v>0</v>
      </c>
      <c r="C43" s="24">
        <v>0</v>
      </c>
      <c r="D43" s="24">
        <f t="shared" si="0"/>
        <v>0</v>
      </c>
      <c r="E43" s="24">
        <v>0</v>
      </c>
      <c r="F43" s="24">
        <v>300</v>
      </c>
      <c r="G43" s="24"/>
      <c r="H43" s="24">
        <v>0</v>
      </c>
      <c r="I43" s="34">
        <f t="shared" si="1"/>
        <v>0</v>
      </c>
      <c r="J43" s="47">
        <v>0</v>
      </c>
    </row>
    <row r="44" spans="1:10" ht="15">
      <c r="A44" s="18" t="s">
        <v>13</v>
      </c>
      <c r="B44" s="33">
        <f>B45+B49</f>
        <v>95</v>
      </c>
      <c r="C44" s="33">
        <f>C45+C49</f>
        <v>0</v>
      </c>
      <c r="D44" s="24">
        <f t="shared" si="0"/>
        <v>-95</v>
      </c>
      <c r="E44" s="24">
        <f>C44/B44*100</f>
        <v>0</v>
      </c>
      <c r="F44" s="33">
        <f>F45+F49</f>
        <v>666</v>
      </c>
      <c r="G44" s="33">
        <f>G45+G49</f>
        <v>0</v>
      </c>
      <c r="H44" s="33">
        <f>H45+H49</f>
        <v>436</v>
      </c>
      <c r="I44" s="33">
        <f t="shared" si="1"/>
        <v>65.46546546546547</v>
      </c>
      <c r="J44" s="45">
        <v>-3</v>
      </c>
    </row>
    <row r="45" spans="1:10" ht="15">
      <c r="A45" s="22" t="s">
        <v>14</v>
      </c>
      <c r="B45" s="34">
        <f>B46+B47+B48</f>
        <v>95</v>
      </c>
      <c r="C45" s="34">
        <f>C46+C47+C48</f>
        <v>0</v>
      </c>
      <c r="D45" s="24">
        <f t="shared" si="0"/>
        <v>-95</v>
      </c>
      <c r="E45" s="24">
        <f>C45/B45*100</f>
        <v>0</v>
      </c>
      <c r="F45" s="34">
        <f>F46+F47+F48</f>
        <v>666</v>
      </c>
      <c r="G45" s="34">
        <f>G46+G47+G48</f>
        <v>0</v>
      </c>
      <c r="H45" s="34">
        <f>H46+H47+H48</f>
        <v>436</v>
      </c>
      <c r="I45" s="34">
        <f t="shared" si="1"/>
        <v>65.46546546546547</v>
      </c>
      <c r="J45" s="47">
        <v>24.5</v>
      </c>
    </row>
    <row r="46" spans="1:10" ht="15">
      <c r="A46" s="23" t="s">
        <v>53</v>
      </c>
      <c r="B46" s="24">
        <v>79</v>
      </c>
      <c r="C46" s="24">
        <v>0</v>
      </c>
      <c r="D46" s="24">
        <f t="shared" si="0"/>
        <v>-79</v>
      </c>
      <c r="E46" s="24">
        <f>C46/B46*100</f>
        <v>0</v>
      </c>
      <c r="F46" s="24">
        <v>555</v>
      </c>
      <c r="G46" s="24">
        <v>0</v>
      </c>
      <c r="H46" s="24">
        <v>364</v>
      </c>
      <c r="I46" s="33">
        <f t="shared" si="1"/>
        <v>65.58558558558558</v>
      </c>
      <c r="J46" s="47">
        <v>29</v>
      </c>
    </row>
    <row r="47" spans="1:10" ht="15">
      <c r="A47" s="25" t="s">
        <v>129</v>
      </c>
      <c r="B47" s="24">
        <v>16</v>
      </c>
      <c r="C47" s="24">
        <v>0</v>
      </c>
      <c r="D47" s="24">
        <f t="shared" si="0"/>
        <v>-16</v>
      </c>
      <c r="E47" s="24">
        <f>C47/B47*100</f>
        <v>0</v>
      </c>
      <c r="F47" s="24">
        <v>111</v>
      </c>
      <c r="G47" s="24">
        <v>0</v>
      </c>
      <c r="H47" s="24">
        <v>72</v>
      </c>
      <c r="I47" s="34">
        <f t="shared" si="1"/>
        <v>64.86486486486487</v>
      </c>
      <c r="J47" s="47">
        <v>6</v>
      </c>
    </row>
    <row r="48" spans="1:10" ht="15">
      <c r="A48" s="25" t="s">
        <v>151</v>
      </c>
      <c r="B48" s="24">
        <v>0</v>
      </c>
      <c r="C48" s="24"/>
      <c r="D48" s="24">
        <f t="shared" si="0"/>
        <v>0</v>
      </c>
      <c r="E48" s="24">
        <v>0</v>
      </c>
      <c r="F48" s="24">
        <v>0</v>
      </c>
      <c r="G48" s="24"/>
      <c r="H48" s="24"/>
      <c r="I48" s="33" t="e">
        <f t="shared" si="1"/>
        <v>#DIV/0!</v>
      </c>
      <c r="J48" s="47">
        <v>0</v>
      </c>
    </row>
    <row r="49" spans="1:10" ht="15">
      <c r="A49" s="26" t="s">
        <v>15</v>
      </c>
      <c r="B49" s="34">
        <f>B50+B51+B52+B53</f>
        <v>0</v>
      </c>
      <c r="C49" s="34">
        <f>C50+C51+C52+C53</f>
        <v>0</v>
      </c>
      <c r="D49" s="34">
        <f t="shared" si="0"/>
        <v>0</v>
      </c>
      <c r="E49" s="34">
        <v>0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 t="e">
        <f t="shared" si="1"/>
        <v>#DIV/0!</v>
      </c>
      <c r="J49" s="53">
        <v>0</v>
      </c>
    </row>
    <row r="50" spans="1:10" ht="15">
      <c r="A50" s="23" t="s">
        <v>125</v>
      </c>
      <c r="B50" s="24">
        <v>0</v>
      </c>
      <c r="C50" s="24">
        <v>0</v>
      </c>
      <c r="D50" s="24">
        <f t="shared" si="0"/>
        <v>0</v>
      </c>
      <c r="E50" s="24">
        <v>0</v>
      </c>
      <c r="F50" s="24">
        <v>0</v>
      </c>
      <c r="G50" s="24"/>
      <c r="H50" s="24">
        <v>0</v>
      </c>
      <c r="I50" s="33" t="e">
        <f t="shared" si="1"/>
        <v>#DIV/0!</v>
      </c>
      <c r="J50" s="47">
        <v>0</v>
      </c>
    </row>
    <row r="51" spans="1:10" ht="15">
      <c r="A51" s="25" t="s">
        <v>126</v>
      </c>
      <c r="B51" s="24">
        <v>0</v>
      </c>
      <c r="C51" s="24">
        <v>0</v>
      </c>
      <c r="D51" s="24">
        <f t="shared" si="0"/>
        <v>0</v>
      </c>
      <c r="E51" s="24">
        <v>0</v>
      </c>
      <c r="F51" s="24">
        <v>0</v>
      </c>
      <c r="G51" s="24"/>
      <c r="H51" s="24">
        <v>0</v>
      </c>
      <c r="I51" s="34" t="e">
        <f t="shared" si="1"/>
        <v>#DIV/0!</v>
      </c>
      <c r="J51" s="47">
        <v>0</v>
      </c>
    </row>
    <row r="52" spans="1:10" ht="15">
      <c r="A52" s="25" t="s">
        <v>127</v>
      </c>
      <c r="B52" s="24">
        <v>0</v>
      </c>
      <c r="C52" s="24">
        <v>0</v>
      </c>
      <c r="D52" s="24">
        <f t="shared" si="0"/>
        <v>0</v>
      </c>
      <c r="E52" s="24">
        <v>0</v>
      </c>
      <c r="F52" s="24">
        <v>0</v>
      </c>
      <c r="G52" s="24"/>
      <c r="H52" s="24">
        <v>0</v>
      </c>
      <c r="I52" s="33" t="e">
        <f t="shared" si="1"/>
        <v>#DIV/0!</v>
      </c>
      <c r="J52" s="47">
        <v>0</v>
      </c>
    </row>
    <row r="53" spans="1:10" ht="15">
      <c r="A53" s="25" t="s">
        <v>128</v>
      </c>
      <c r="B53" s="24">
        <v>0</v>
      </c>
      <c r="C53" s="24">
        <v>0</v>
      </c>
      <c r="D53" s="24">
        <f t="shared" si="0"/>
        <v>0</v>
      </c>
      <c r="E53" s="24">
        <v>0</v>
      </c>
      <c r="F53" s="24">
        <v>0</v>
      </c>
      <c r="G53" s="24"/>
      <c r="H53" s="24">
        <v>0</v>
      </c>
      <c r="I53" s="34" t="e">
        <f t="shared" si="1"/>
        <v>#DIV/0!</v>
      </c>
      <c r="J53" s="47">
        <v>0</v>
      </c>
    </row>
    <row r="54" spans="1:10" ht="15">
      <c r="A54" s="27" t="s">
        <v>33</v>
      </c>
      <c r="B54" s="33">
        <f>B55+B56+B57</f>
        <v>0</v>
      </c>
      <c r="C54" s="33">
        <f>C55+C56+C57</f>
        <v>0</v>
      </c>
      <c r="D54" s="24">
        <f t="shared" si="0"/>
        <v>0</v>
      </c>
      <c r="E54" s="24">
        <v>0</v>
      </c>
      <c r="F54" s="33">
        <f>F55+F56+F57</f>
        <v>0</v>
      </c>
      <c r="G54" s="33">
        <f>G55+G56+G57</f>
        <v>0</v>
      </c>
      <c r="H54" s="33">
        <f>H55+H56+H57</f>
        <v>335</v>
      </c>
      <c r="I54" s="33" t="e">
        <f t="shared" si="1"/>
        <v>#DIV/0!</v>
      </c>
      <c r="J54" s="45">
        <v>-86.7</v>
      </c>
    </row>
    <row r="55" spans="1:10" ht="15">
      <c r="A55" s="25" t="s">
        <v>16</v>
      </c>
      <c r="B55" s="24"/>
      <c r="C55" s="24">
        <v>0</v>
      </c>
      <c r="D55" s="24">
        <f t="shared" si="0"/>
        <v>0</v>
      </c>
      <c r="E55" s="24">
        <v>0</v>
      </c>
      <c r="F55" s="24">
        <v>0</v>
      </c>
      <c r="G55" s="24"/>
      <c r="H55" s="24">
        <v>11</v>
      </c>
      <c r="I55" s="34" t="e">
        <f t="shared" si="1"/>
        <v>#DIV/0!</v>
      </c>
      <c r="J55" s="47">
        <v>-95</v>
      </c>
    </row>
    <row r="56" spans="1:10" ht="15">
      <c r="A56" s="25" t="s">
        <v>17</v>
      </c>
      <c r="B56" s="24"/>
      <c r="C56" s="24">
        <v>0</v>
      </c>
      <c r="D56" s="24">
        <f t="shared" si="0"/>
        <v>0</v>
      </c>
      <c r="E56" s="24">
        <v>0</v>
      </c>
      <c r="F56" s="24">
        <v>0</v>
      </c>
      <c r="G56" s="24"/>
      <c r="H56" s="24">
        <v>150</v>
      </c>
      <c r="I56" s="33" t="e">
        <f t="shared" si="1"/>
        <v>#DIV/0!</v>
      </c>
      <c r="J56" s="47">
        <v>-93</v>
      </c>
    </row>
    <row r="57" spans="1:10" ht="15">
      <c r="A57" s="25" t="s">
        <v>18</v>
      </c>
      <c r="B57" s="24"/>
      <c r="C57" s="24">
        <v>0</v>
      </c>
      <c r="D57" s="24">
        <f t="shared" si="0"/>
        <v>0</v>
      </c>
      <c r="E57" s="24">
        <v>0</v>
      </c>
      <c r="F57" s="24">
        <v>0</v>
      </c>
      <c r="G57" s="24"/>
      <c r="H57" s="24">
        <v>174</v>
      </c>
      <c r="I57" s="34" t="e">
        <f t="shared" si="1"/>
        <v>#DIV/0!</v>
      </c>
      <c r="J57" s="47">
        <v>35</v>
      </c>
    </row>
    <row r="58" spans="1:10" ht="15.75" customHeight="1" thickBot="1">
      <c r="A58" s="28" t="s">
        <v>214</v>
      </c>
      <c r="B58" s="29">
        <v>0</v>
      </c>
      <c r="C58" s="29">
        <v>30</v>
      </c>
      <c r="D58" s="36">
        <f t="shared" si="0"/>
        <v>30</v>
      </c>
      <c r="E58" s="36">
        <v>0</v>
      </c>
      <c r="F58" s="29">
        <v>345</v>
      </c>
      <c r="G58" s="29">
        <v>0</v>
      </c>
      <c r="H58" s="29">
        <v>645</v>
      </c>
      <c r="I58" s="29">
        <f t="shared" si="1"/>
        <v>186.95652173913044</v>
      </c>
      <c r="J58" s="51">
        <v>-69</v>
      </c>
    </row>
    <row r="59" spans="1:10" ht="18" customHeight="1" thickBot="1">
      <c r="A59" s="30" t="s">
        <v>174</v>
      </c>
      <c r="B59" s="37">
        <f>B10+B23+B44+B54+B58</f>
        <v>27525</v>
      </c>
      <c r="C59" s="37">
        <f>C10+C23+C44+C54+C58</f>
        <v>1008</v>
      </c>
      <c r="D59" s="37">
        <f t="shared" si="0"/>
        <v>-26517</v>
      </c>
      <c r="E59" s="37">
        <f>C59/B59*100</f>
        <v>3.662125340599455</v>
      </c>
      <c r="F59" s="37">
        <f>F10+F23+F44+F54+F58</f>
        <v>202440</v>
      </c>
      <c r="G59" s="37">
        <f>G10+G23+G44+G54+G58</f>
        <v>0</v>
      </c>
      <c r="H59" s="37">
        <f>H10+H23+H44+H54+H58</f>
        <v>187247</v>
      </c>
      <c r="I59" s="104">
        <f t="shared" si="1"/>
        <v>92.49506026476982</v>
      </c>
      <c r="J59" s="93">
        <v>6.5</v>
      </c>
    </row>
    <row r="61" spans="5:8" ht="15">
      <c r="E61" s="2"/>
      <c r="H61" s="31"/>
    </row>
    <row r="62" spans="1:9" ht="15">
      <c r="A62" s="2"/>
      <c r="D62" s="2"/>
      <c r="E62" s="2"/>
      <c r="G62" s="32"/>
      <c r="H62" s="32"/>
      <c r="I62" s="2"/>
    </row>
    <row r="63" ht="15">
      <c r="A63" s="2"/>
    </row>
    <row r="65" ht="15">
      <c r="A65" s="2"/>
    </row>
  </sheetData>
  <sheetProtection/>
  <mergeCells count="3">
    <mergeCell ref="A5:A7"/>
    <mergeCell ref="B5:E6"/>
    <mergeCell ref="F5:J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12" zoomScaleNormal="112" zoomScalePageLayoutView="0" workbookViewId="0" topLeftCell="A1">
      <selection activeCell="A12" sqref="A12:A22"/>
    </sheetView>
  </sheetViews>
  <sheetFormatPr defaultColWidth="9.140625" defaultRowHeight="12.75"/>
  <cols>
    <col min="1" max="1" width="57.140625" style="67" customWidth="1"/>
    <col min="2" max="2" width="6.8515625" style="67" customWidth="1"/>
    <col min="3" max="3" width="9.28125" style="67" bestFit="1" customWidth="1"/>
    <col min="4" max="4" width="7.28125" style="67" customWidth="1"/>
    <col min="5" max="5" width="9.28125" style="67" bestFit="1" customWidth="1"/>
    <col min="6" max="6" width="10.8515625" style="67" bestFit="1" customWidth="1"/>
    <col min="7" max="7" width="7.7109375" style="67" customWidth="1"/>
    <col min="8" max="8" width="9.57421875" style="67" customWidth="1"/>
    <col min="9" max="9" width="10.7109375" style="67" customWidth="1"/>
    <col min="10" max="16384" width="9.140625" style="67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2"/>
      <c r="C3" s="1"/>
      <c r="D3" s="1"/>
      <c r="E3" s="1"/>
      <c r="F3" s="1"/>
      <c r="G3" s="1"/>
      <c r="H3" s="1"/>
      <c r="I3" s="1"/>
    </row>
    <row r="4" spans="1:9" ht="15">
      <c r="A4" s="1"/>
      <c r="B4" s="1" t="s">
        <v>204</v>
      </c>
      <c r="C4" s="1"/>
      <c r="D4" s="1"/>
      <c r="E4" s="1"/>
      <c r="F4" s="1"/>
      <c r="G4" s="1"/>
      <c r="H4" s="1"/>
      <c r="I4" s="1"/>
    </row>
    <row r="5" spans="1:9" ht="15">
      <c r="A5" s="1" t="s">
        <v>8</v>
      </c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32</v>
      </c>
      <c r="B6" s="1"/>
      <c r="C6" s="1"/>
      <c r="D6" s="1"/>
      <c r="E6" s="1"/>
      <c r="F6" s="1"/>
      <c r="G6" s="1"/>
      <c r="H6" s="1"/>
      <c r="I6" s="1"/>
    </row>
    <row r="7" spans="1:9" ht="15.75" thickBot="1">
      <c r="A7" s="1"/>
      <c r="B7" s="1"/>
      <c r="C7" s="1"/>
      <c r="D7" s="1"/>
      <c r="E7" s="1"/>
      <c r="F7" s="1"/>
      <c r="G7" s="1"/>
      <c r="H7" s="1"/>
      <c r="I7" s="1" t="s">
        <v>135</v>
      </c>
    </row>
    <row r="8" spans="1:9" ht="11.25" customHeight="1" thickBot="1">
      <c r="A8" s="115" t="s">
        <v>7</v>
      </c>
      <c r="B8" s="118" t="s">
        <v>202</v>
      </c>
      <c r="C8" s="119"/>
      <c r="D8" s="119"/>
      <c r="E8" s="120"/>
      <c r="F8" s="118" t="s">
        <v>205</v>
      </c>
      <c r="G8" s="119"/>
      <c r="H8" s="119"/>
      <c r="I8" s="120"/>
    </row>
    <row r="9" spans="1:9" ht="15" hidden="1" thickBot="1">
      <c r="A9" s="116"/>
      <c r="B9" s="121"/>
      <c r="C9" s="122"/>
      <c r="D9" s="122"/>
      <c r="E9" s="123"/>
      <c r="F9" s="121"/>
      <c r="G9" s="122"/>
      <c r="H9" s="122"/>
      <c r="I9" s="123"/>
    </row>
    <row r="10" spans="1:9" ht="54" customHeight="1" thickBot="1">
      <c r="A10" s="117"/>
      <c r="B10" s="4" t="s">
        <v>0</v>
      </c>
      <c r="C10" s="4" t="s">
        <v>2</v>
      </c>
      <c r="D10" s="5" t="s">
        <v>3</v>
      </c>
      <c r="E10" s="6" t="s">
        <v>149</v>
      </c>
      <c r="F10" s="7" t="s">
        <v>0</v>
      </c>
      <c r="G10" s="7" t="s">
        <v>2</v>
      </c>
      <c r="H10" s="9" t="s">
        <v>147</v>
      </c>
      <c r="I10" s="10" t="s">
        <v>180</v>
      </c>
    </row>
    <row r="11" spans="1:9" ht="19.5" customHeight="1" thickBot="1">
      <c r="A11" s="11">
        <v>1</v>
      </c>
      <c r="B11" s="11">
        <v>2</v>
      </c>
      <c r="C11" s="11">
        <v>3</v>
      </c>
      <c r="D11" s="11" t="s">
        <v>4</v>
      </c>
      <c r="E11" s="11" t="s">
        <v>110</v>
      </c>
      <c r="F11" s="11">
        <v>6</v>
      </c>
      <c r="G11" s="11">
        <v>7</v>
      </c>
      <c r="H11" s="12" t="s">
        <v>111</v>
      </c>
      <c r="I11" s="11">
        <v>9</v>
      </c>
    </row>
    <row r="12" spans="1:9" ht="15">
      <c r="A12" s="83" t="s">
        <v>29</v>
      </c>
      <c r="B12" s="84"/>
      <c r="C12" s="84"/>
      <c r="D12" s="84"/>
      <c r="E12" s="84"/>
      <c r="F12" s="85"/>
      <c r="G12" s="84"/>
      <c r="H12" s="84"/>
      <c r="I12" s="86"/>
    </row>
    <row r="13" spans="1:9" ht="15">
      <c r="A13" s="68" t="s">
        <v>211</v>
      </c>
      <c r="B13" s="72">
        <f>B14+B15</f>
        <v>0</v>
      </c>
      <c r="C13" s="72">
        <f>C14+C15</f>
        <v>0</v>
      </c>
      <c r="D13" s="73">
        <f aca="true" t="shared" si="0" ref="D13:D22">C13-B13</f>
        <v>0</v>
      </c>
      <c r="E13" s="74">
        <v>0</v>
      </c>
      <c r="F13" s="33">
        <f>F14+F15</f>
        <v>44315</v>
      </c>
      <c r="G13" s="72">
        <f>G14+G15</f>
        <v>0</v>
      </c>
      <c r="H13" s="76">
        <f aca="true" t="shared" si="1" ref="H13:H22">G13/F13*100</f>
        <v>0</v>
      </c>
      <c r="I13" s="87">
        <v>0</v>
      </c>
    </row>
    <row r="14" spans="1:9" ht="15">
      <c r="A14" s="26" t="s">
        <v>136</v>
      </c>
      <c r="B14" s="73">
        <v>0</v>
      </c>
      <c r="C14" s="73">
        <v>0</v>
      </c>
      <c r="D14" s="73">
        <f t="shared" si="0"/>
        <v>0</v>
      </c>
      <c r="E14" s="74">
        <v>0</v>
      </c>
      <c r="F14" s="24">
        <v>35720</v>
      </c>
      <c r="G14" s="73">
        <v>0</v>
      </c>
      <c r="H14" s="76">
        <f t="shared" si="1"/>
        <v>0</v>
      </c>
      <c r="I14" s="88">
        <v>0</v>
      </c>
    </row>
    <row r="15" spans="1:9" ht="15">
      <c r="A15" s="112" t="s">
        <v>137</v>
      </c>
      <c r="B15" s="73">
        <v>0</v>
      </c>
      <c r="C15" s="73">
        <v>0</v>
      </c>
      <c r="D15" s="73">
        <f t="shared" si="0"/>
        <v>0</v>
      </c>
      <c r="E15" s="74">
        <v>0</v>
      </c>
      <c r="F15" s="24">
        <v>8595</v>
      </c>
      <c r="G15" s="73">
        <v>0</v>
      </c>
      <c r="H15" s="76">
        <f t="shared" si="1"/>
        <v>0</v>
      </c>
      <c r="I15" s="88">
        <v>0</v>
      </c>
    </row>
    <row r="16" spans="1:9" ht="15">
      <c r="A16" s="89" t="s">
        <v>194</v>
      </c>
      <c r="B16" s="75">
        <v>0</v>
      </c>
      <c r="C16" s="75">
        <v>0</v>
      </c>
      <c r="D16" s="73">
        <f t="shared" si="0"/>
        <v>0</v>
      </c>
      <c r="E16" s="74">
        <v>0</v>
      </c>
      <c r="F16" s="33">
        <v>7500</v>
      </c>
      <c r="G16" s="75">
        <v>0</v>
      </c>
      <c r="H16" s="76">
        <f t="shared" si="1"/>
        <v>0</v>
      </c>
      <c r="I16" s="88">
        <v>0</v>
      </c>
    </row>
    <row r="17" spans="1:9" ht="15">
      <c r="A17" s="68" t="s">
        <v>212</v>
      </c>
      <c r="B17" s="24">
        <v>0</v>
      </c>
      <c r="C17" s="75">
        <v>0</v>
      </c>
      <c r="D17" s="24">
        <v>0</v>
      </c>
      <c r="E17" s="74">
        <v>0</v>
      </c>
      <c r="F17" s="33">
        <f>F18+F19+F20</f>
        <v>2700</v>
      </c>
      <c r="G17" s="33">
        <f>G18+G19+G20</f>
        <v>143</v>
      </c>
      <c r="H17" s="76">
        <f t="shared" si="1"/>
        <v>5.296296296296296</v>
      </c>
      <c r="I17" s="90">
        <v>0</v>
      </c>
    </row>
    <row r="18" spans="1:9" ht="15">
      <c r="A18" s="26" t="s">
        <v>213</v>
      </c>
      <c r="B18" s="24"/>
      <c r="C18" s="75"/>
      <c r="D18" s="36"/>
      <c r="E18" s="78"/>
      <c r="F18" s="24">
        <v>960</v>
      </c>
      <c r="G18" s="33">
        <v>0</v>
      </c>
      <c r="H18" s="76">
        <f t="shared" si="1"/>
        <v>0</v>
      </c>
      <c r="I18" s="111"/>
    </row>
    <row r="19" spans="1:9" ht="15">
      <c r="A19" s="26" t="s">
        <v>209</v>
      </c>
      <c r="B19" s="24"/>
      <c r="C19" s="24">
        <v>118</v>
      </c>
      <c r="D19" s="36"/>
      <c r="E19" s="78"/>
      <c r="F19" s="24">
        <v>960</v>
      </c>
      <c r="G19" s="24">
        <v>143</v>
      </c>
      <c r="H19" s="76">
        <f t="shared" si="1"/>
        <v>14.895833333333334</v>
      </c>
      <c r="I19" s="24"/>
    </row>
    <row r="20" spans="1:9" ht="15">
      <c r="A20" s="26" t="s">
        <v>210</v>
      </c>
      <c r="B20" s="24"/>
      <c r="C20" s="73"/>
      <c r="D20" s="36"/>
      <c r="E20" s="78"/>
      <c r="F20" s="24">
        <v>780</v>
      </c>
      <c r="G20" s="24">
        <v>0</v>
      </c>
      <c r="H20" s="76">
        <f t="shared" si="1"/>
        <v>0</v>
      </c>
      <c r="I20" s="24"/>
    </row>
    <row r="21" spans="1:9" ht="15.75" thickBot="1">
      <c r="A21" s="27" t="s">
        <v>193</v>
      </c>
      <c r="B21" s="75">
        <v>0</v>
      </c>
      <c r="C21" s="75">
        <v>0</v>
      </c>
      <c r="D21" s="77">
        <f t="shared" si="0"/>
        <v>0</v>
      </c>
      <c r="E21" s="78">
        <v>0</v>
      </c>
      <c r="F21" s="33">
        <v>10000</v>
      </c>
      <c r="G21" s="75">
        <v>0</v>
      </c>
      <c r="H21" s="76">
        <f t="shared" si="1"/>
        <v>0</v>
      </c>
      <c r="I21" s="91">
        <v>0</v>
      </c>
    </row>
    <row r="22" spans="1:9" ht="15.75" thickBot="1">
      <c r="A22" s="30" t="s">
        <v>30</v>
      </c>
      <c r="B22" s="81">
        <f>B13+B17+B21+B16</f>
        <v>0</v>
      </c>
      <c r="C22" s="79">
        <f>C13+C17+C21+C16</f>
        <v>0</v>
      </c>
      <c r="D22" s="63">
        <f t="shared" si="0"/>
        <v>0</v>
      </c>
      <c r="E22" s="80">
        <v>0</v>
      </c>
      <c r="F22" s="81">
        <f>F13+F17+F21+F16</f>
        <v>64515</v>
      </c>
      <c r="G22" s="65">
        <f>G13+G17+G21+G16</f>
        <v>143</v>
      </c>
      <c r="H22" s="76">
        <f t="shared" si="1"/>
        <v>0.2216538789428815</v>
      </c>
      <c r="I22" s="37">
        <v>-82</v>
      </c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7" ht="14.25">
      <c r="A25" s="113"/>
      <c r="B25" s="103"/>
      <c r="C25" s="103"/>
      <c r="D25" s="103"/>
      <c r="F25" s="103"/>
      <c r="G25" s="103"/>
    </row>
    <row r="26" ht="14.25">
      <c r="A26" s="69"/>
    </row>
    <row r="27" ht="14.25">
      <c r="A27" s="69"/>
    </row>
  </sheetData>
  <sheetProtection/>
  <mergeCells count="3">
    <mergeCell ref="F8:I9"/>
    <mergeCell ref="A8:A10"/>
    <mergeCell ref="B8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8"/>
  <sheetViews>
    <sheetView zoomScale="112" zoomScaleNormal="112" zoomScalePageLayoutView="0" workbookViewId="0" topLeftCell="A1">
      <selection activeCell="A30" sqref="A30"/>
    </sheetView>
  </sheetViews>
  <sheetFormatPr defaultColWidth="9.140625" defaultRowHeight="12.75"/>
  <cols>
    <col min="1" max="1" width="53.421875" style="1" customWidth="1"/>
    <col min="2" max="3" width="11.57421875" style="1" bestFit="1" customWidth="1"/>
    <col min="4" max="4" width="11.140625" style="1" bestFit="1" customWidth="1"/>
    <col min="5" max="5" width="9.28125" style="1" bestFit="1" customWidth="1"/>
    <col min="6" max="7" width="11.57421875" style="1" bestFit="1" customWidth="1"/>
    <col min="8" max="8" width="9.28125" style="1" bestFit="1" customWidth="1"/>
    <col min="9" max="9" width="11.28125" style="1" customWidth="1"/>
    <col min="10" max="16384" width="9.140625" style="1" customWidth="1"/>
  </cols>
  <sheetData>
    <row r="1" ht="15">
      <c r="A1" s="1" t="s">
        <v>8</v>
      </c>
    </row>
    <row r="2" spans="1:2" ht="15">
      <c r="A2" s="1" t="s">
        <v>124</v>
      </c>
      <c r="B2" s="2"/>
    </row>
    <row r="3" ht="15">
      <c r="B3" s="1" t="s">
        <v>206</v>
      </c>
    </row>
    <row r="4" ht="15.75" thickBot="1">
      <c r="I4" s="3" t="s">
        <v>5</v>
      </c>
    </row>
    <row r="5" spans="1:9" ht="15">
      <c r="A5" s="115" t="s">
        <v>112</v>
      </c>
      <c r="B5" s="118" t="s">
        <v>207</v>
      </c>
      <c r="C5" s="119"/>
      <c r="D5" s="119"/>
      <c r="E5" s="120"/>
      <c r="F5" s="118" t="s">
        <v>205</v>
      </c>
      <c r="G5" s="119"/>
      <c r="H5" s="119"/>
      <c r="I5" s="120"/>
    </row>
    <row r="6" spans="1:9" ht="15.75" thickBot="1">
      <c r="A6" s="116"/>
      <c r="B6" s="121"/>
      <c r="C6" s="122"/>
      <c r="D6" s="122"/>
      <c r="E6" s="123"/>
      <c r="F6" s="121"/>
      <c r="G6" s="122"/>
      <c r="H6" s="122"/>
      <c r="I6" s="123"/>
    </row>
    <row r="7" spans="1:9" ht="75.75" thickBot="1">
      <c r="A7" s="117"/>
      <c r="B7" s="4" t="s">
        <v>0</v>
      </c>
      <c r="C7" s="4" t="s">
        <v>2</v>
      </c>
      <c r="D7" s="5" t="s">
        <v>3</v>
      </c>
      <c r="E7" s="6" t="s">
        <v>149</v>
      </c>
      <c r="F7" s="7" t="s">
        <v>0</v>
      </c>
      <c r="G7" s="7" t="s">
        <v>2</v>
      </c>
      <c r="H7" s="9" t="s">
        <v>147</v>
      </c>
      <c r="I7" s="10" t="s">
        <v>180</v>
      </c>
    </row>
    <row r="8" spans="1:9" ht="15.75" thickBot="1">
      <c r="A8" s="11">
        <v>1</v>
      </c>
      <c r="B8" s="11">
        <v>2</v>
      </c>
      <c r="C8" s="11">
        <v>3</v>
      </c>
      <c r="D8" s="11" t="s">
        <v>4</v>
      </c>
      <c r="E8" s="11" t="s">
        <v>150</v>
      </c>
      <c r="F8" s="11">
        <v>6</v>
      </c>
      <c r="G8" s="11">
        <v>7</v>
      </c>
      <c r="H8" s="12" t="s">
        <v>148</v>
      </c>
      <c r="I8" s="11">
        <v>9</v>
      </c>
    </row>
    <row r="9" spans="1:9" ht="15">
      <c r="A9" s="95" t="s">
        <v>145</v>
      </c>
      <c r="B9" s="40">
        <f>B10+B15</f>
        <v>10700</v>
      </c>
      <c r="C9" s="40">
        <f>C10+C15</f>
        <v>0</v>
      </c>
      <c r="D9" s="40">
        <f>C9-B9</f>
        <v>-10700</v>
      </c>
      <c r="E9" s="41">
        <f aca="true" t="shared" si="0" ref="E9:E17">C9/B9*100</f>
        <v>0</v>
      </c>
      <c r="F9" s="40">
        <f>F10+F15</f>
        <v>110395</v>
      </c>
      <c r="G9" s="40">
        <f>G10+G15</f>
        <v>94049</v>
      </c>
      <c r="H9" s="42">
        <f>G9/F9*100</f>
        <v>85.19316998052449</v>
      </c>
      <c r="I9" s="43">
        <v>20</v>
      </c>
    </row>
    <row r="10" spans="1:9" ht="15">
      <c r="A10" s="95" t="s">
        <v>140</v>
      </c>
      <c r="B10" s="44">
        <f>B11+B12+B13+B14</f>
        <v>9200</v>
      </c>
      <c r="C10" s="44">
        <f>C11+C12+C13+C14</f>
        <v>0</v>
      </c>
      <c r="D10" s="44">
        <f>C10-B10</f>
        <v>-9200</v>
      </c>
      <c r="E10" s="33">
        <f t="shared" si="0"/>
        <v>0</v>
      </c>
      <c r="F10" s="44">
        <f>F11+F12+F13+F14</f>
        <v>98475</v>
      </c>
      <c r="G10" s="44">
        <f>G11+G12+G13+G14</f>
        <v>82043</v>
      </c>
      <c r="H10" s="33">
        <f>G10/F10*100</f>
        <v>83.31353135313532</v>
      </c>
      <c r="I10" s="45">
        <v>21</v>
      </c>
    </row>
    <row r="11" spans="1:9" ht="15">
      <c r="A11" s="96" t="s">
        <v>34</v>
      </c>
      <c r="B11" s="46">
        <v>9200</v>
      </c>
      <c r="C11" s="46">
        <v>0</v>
      </c>
      <c r="D11" s="44">
        <f aca="true" t="shared" si="1" ref="D11:D76">C11-B11</f>
        <v>-9200</v>
      </c>
      <c r="E11" s="24">
        <f t="shared" si="0"/>
        <v>0</v>
      </c>
      <c r="F11" s="46">
        <v>74000</v>
      </c>
      <c r="G11" s="46">
        <v>73374</v>
      </c>
      <c r="H11" s="24">
        <f>G11/F11*100</f>
        <v>99.15405405405406</v>
      </c>
      <c r="I11" s="47">
        <v>21</v>
      </c>
    </row>
    <row r="12" spans="1:9" ht="15">
      <c r="A12" s="96" t="s">
        <v>54</v>
      </c>
      <c r="B12" s="46">
        <v>0</v>
      </c>
      <c r="C12" s="46">
        <v>0</v>
      </c>
      <c r="D12" s="44">
        <f t="shared" si="1"/>
        <v>0</v>
      </c>
      <c r="E12" s="24">
        <v>0</v>
      </c>
      <c r="F12" s="46">
        <v>0</v>
      </c>
      <c r="G12" s="46">
        <v>0</v>
      </c>
      <c r="H12" s="24">
        <v>0</v>
      </c>
      <c r="I12" s="47">
        <v>0</v>
      </c>
    </row>
    <row r="13" spans="1:9" ht="15">
      <c r="A13" s="96" t="s">
        <v>35</v>
      </c>
      <c r="B13" s="46">
        <v>0</v>
      </c>
      <c r="C13" s="46">
        <v>0</v>
      </c>
      <c r="D13" s="44">
        <f t="shared" si="1"/>
        <v>0</v>
      </c>
      <c r="E13" s="24">
        <v>0</v>
      </c>
      <c r="F13" s="46">
        <v>10000</v>
      </c>
      <c r="G13" s="46">
        <v>8669</v>
      </c>
      <c r="H13" s="24">
        <v>0</v>
      </c>
      <c r="I13" s="47">
        <v>19.7</v>
      </c>
    </row>
    <row r="14" spans="1:14" ht="15">
      <c r="A14" s="96" t="s">
        <v>185</v>
      </c>
      <c r="B14" s="46">
        <v>0</v>
      </c>
      <c r="C14" s="46">
        <v>0</v>
      </c>
      <c r="D14" s="44">
        <f t="shared" si="1"/>
        <v>0</v>
      </c>
      <c r="E14" s="24">
        <v>0</v>
      </c>
      <c r="F14" s="46">
        <v>14475</v>
      </c>
      <c r="G14" s="46">
        <v>0</v>
      </c>
      <c r="H14" s="24">
        <v>0</v>
      </c>
      <c r="I14" s="47">
        <v>0</v>
      </c>
      <c r="N14" s="70"/>
    </row>
    <row r="15" spans="1:9" ht="15">
      <c r="A15" s="95" t="s">
        <v>36</v>
      </c>
      <c r="B15" s="48">
        <f>B16+B17+B18</f>
        <v>1500</v>
      </c>
      <c r="C15" s="48">
        <f>C16+C17+C18</f>
        <v>0</v>
      </c>
      <c r="D15" s="44">
        <f t="shared" si="1"/>
        <v>-1500</v>
      </c>
      <c r="E15" s="24">
        <f t="shared" si="0"/>
        <v>0</v>
      </c>
      <c r="F15" s="48">
        <f>F16+F17+F18</f>
        <v>11920</v>
      </c>
      <c r="G15" s="48">
        <f>G16+G17+G18</f>
        <v>12006</v>
      </c>
      <c r="H15" s="24">
        <f>G15/F15*100</f>
        <v>100.7214765100671</v>
      </c>
      <c r="I15" s="49">
        <v>17</v>
      </c>
    </row>
    <row r="16" spans="1:9" ht="15">
      <c r="A16" s="96" t="s">
        <v>37</v>
      </c>
      <c r="B16" s="46">
        <v>1130</v>
      </c>
      <c r="C16" s="46">
        <v>0</v>
      </c>
      <c r="D16" s="44">
        <f t="shared" si="1"/>
        <v>-1130</v>
      </c>
      <c r="E16" s="24">
        <f t="shared" si="0"/>
        <v>0</v>
      </c>
      <c r="F16" s="46">
        <v>9120</v>
      </c>
      <c r="G16" s="46">
        <v>9462</v>
      </c>
      <c r="H16" s="24">
        <f>G16/F16*100</f>
        <v>103.75000000000001</v>
      </c>
      <c r="I16" s="47">
        <v>20</v>
      </c>
    </row>
    <row r="17" spans="1:9" ht="15">
      <c r="A17" s="96" t="s">
        <v>19</v>
      </c>
      <c r="B17" s="46">
        <v>370</v>
      </c>
      <c r="C17" s="46">
        <v>0</v>
      </c>
      <c r="D17" s="44">
        <f t="shared" si="1"/>
        <v>-370</v>
      </c>
      <c r="E17" s="24">
        <f t="shared" si="0"/>
        <v>0</v>
      </c>
      <c r="F17" s="46">
        <v>2800</v>
      </c>
      <c r="G17" s="46">
        <v>2544</v>
      </c>
      <c r="H17" s="24">
        <f>G17/F17*100</f>
        <v>90.85714285714286</v>
      </c>
      <c r="I17" s="47">
        <v>9</v>
      </c>
    </row>
    <row r="18" spans="1:9" ht="15">
      <c r="A18" s="96" t="s">
        <v>192</v>
      </c>
      <c r="B18" s="46">
        <v>0</v>
      </c>
      <c r="C18" s="46">
        <v>0</v>
      </c>
      <c r="D18" s="44">
        <f t="shared" si="1"/>
        <v>0</v>
      </c>
      <c r="E18" s="24">
        <v>0</v>
      </c>
      <c r="F18" s="46">
        <v>0</v>
      </c>
      <c r="G18" s="46">
        <v>0</v>
      </c>
      <c r="H18" s="24">
        <v>0</v>
      </c>
      <c r="I18" s="47">
        <v>0</v>
      </c>
    </row>
    <row r="19" spans="1:9" ht="15">
      <c r="A19" s="44" t="s">
        <v>38</v>
      </c>
      <c r="B19" s="44">
        <f>B20+B21+B22</f>
        <v>0</v>
      </c>
      <c r="C19" s="44">
        <f>C20+C21+C22</f>
        <v>0</v>
      </c>
      <c r="D19" s="44">
        <f t="shared" si="1"/>
        <v>0</v>
      </c>
      <c r="E19" s="24">
        <v>0</v>
      </c>
      <c r="F19" s="44">
        <f>F20+F21+F22</f>
        <v>225</v>
      </c>
      <c r="G19" s="44">
        <f>G20+G21+G22</f>
        <v>150</v>
      </c>
      <c r="H19" s="24">
        <f>G19/F19*100</f>
        <v>66.66666666666666</v>
      </c>
      <c r="I19" s="45">
        <v>-53</v>
      </c>
    </row>
    <row r="20" spans="1:11" ht="15">
      <c r="A20" s="46" t="s">
        <v>20</v>
      </c>
      <c r="B20" s="46">
        <v>0</v>
      </c>
      <c r="C20" s="46">
        <v>0</v>
      </c>
      <c r="D20" s="44">
        <f t="shared" si="1"/>
        <v>0</v>
      </c>
      <c r="E20" s="24">
        <v>0</v>
      </c>
      <c r="F20" s="46">
        <v>225</v>
      </c>
      <c r="G20" s="46">
        <v>150</v>
      </c>
      <c r="H20" s="24">
        <f>G20/F20*100</f>
        <v>66.66666666666666</v>
      </c>
      <c r="I20" s="47">
        <v>-53</v>
      </c>
      <c r="K20" s="2"/>
    </row>
    <row r="21" spans="1:9" ht="15">
      <c r="A21" s="24" t="s">
        <v>21</v>
      </c>
      <c r="B21" s="94">
        <v>0</v>
      </c>
      <c r="C21" s="46">
        <v>0</v>
      </c>
      <c r="D21" s="44">
        <f t="shared" si="1"/>
        <v>0</v>
      </c>
      <c r="E21" s="24">
        <v>0</v>
      </c>
      <c r="F21" s="46">
        <v>0</v>
      </c>
      <c r="G21" s="46">
        <v>0</v>
      </c>
      <c r="H21" s="24" t="e">
        <f>G21/F21*100</f>
        <v>#DIV/0!</v>
      </c>
      <c r="I21" s="47">
        <v>0</v>
      </c>
    </row>
    <row r="22" spans="1:9" ht="15">
      <c r="A22" s="96" t="s">
        <v>191</v>
      </c>
      <c r="B22" s="46">
        <v>0</v>
      </c>
      <c r="C22" s="46">
        <v>0</v>
      </c>
      <c r="D22" s="44">
        <f t="shared" si="1"/>
        <v>0</v>
      </c>
      <c r="E22" s="24"/>
      <c r="F22" s="46">
        <v>0</v>
      </c>
      <c r="G22" s="46">
        <v>0</v>
      </c>
      <c r="H22" s="24" t="e">
        <f>G22/F22*100</f>
        <v>#DIV/0!</v>
      </c>
      <c r="I22" s="47">
        <v>0</v>
      </c>
    </row>
    <row r="23" spans="1:9" ht="15">
      <c r="A23" s="44" t="s">
        <v>55</v>
      </c>
      <c r="B23" s="44">
        <f>B24+B25+B26+B27</f>
        <v>0</v>
      </c>
      <c r="C23" s="44">
        <f>C24+C25+C26+C27</f>
        <v>0</v>
      </c>
      <c r="D23" s="44">
        <f t="shared" si="1"/>
        <v>0</v>
      </c>
      <c r="E23" s="24">
        <v>0</v>
      </c>
      <c r="F23" s="44">
        <f>F24+F25+F26+F27</f>
        <v>6811</v>
      </c>
      <c r="G23" s="44">
        <f>G24+G25+G26+G27</f>
        <v>5968.8</v>
      </c>
      <c r="H23" s="24">
        <f aca="true" t="shared" si="2" ref="H23:H82">G23/F23*100</f>
        <v>87.63470855968288</v>
      </c>
      <c r="I23" s="45">
        <v>-8</v>
      </c>
    </row>
    <row r="24" spans="1:9" ht="15">
      <c r="A24" s="46" t="s">
        <v>22</v>
      </c>
      <c r="B24" s="46">
        <v>0</v>
      </c>
      <c r="C24" s="46">
        <v>0</v>
      </c>
      <c r="D24" s="44">
        <f t="shared" si="1"/>
        <v>0</v>
      </c>
      <c r="E24" s="24">
        <v>0</v>
      </c>
      <c r="F24" s="46">
        <v>2380</v>
      </c>
      <c r="G24" s="46">
        <v>2299</v>
      </c>
      <c r="H24" s="24">
        <f t="shared" si="2"/>
        <v>96.59663865546219</v>
      </c>
      <c r="I24" s="47">
        <v>-2</v>
      </c>
    </row>
    <row r="25" spans="1:9" ht="15">
      <c r="A25" s="46" t="s">
        <v>23</v>
      </c>
      <c r="B25" s="50">
        <v>0</v>
      </c>
      <c r="C25" s="50">
        <v>0</v>
      </c>
      <c r="D25" s="44">
        <f t="shared" si="1"/>
        <v>0</v>
      </c>
      <c r="E25" s="24">
        <v>0</v>
      </c>
      <c r="F25" s="50">
        <v>2366</v>
      </c>
      <c r="G25" s="50">
        <v>2426</v>
      </c>
      <c r="H25" s="24">
        <f t="shared" si="2"/>
        <v>102.5359256128487</v>
      </c>
      <c r="I25" s="51">
        <v>6.9</v>
      </c>
    </row>
    <row r="26" spans="1:9" ht="15">
      <c r="A26" s="46" t="s">
        <v>24</v>
      </c>
      <c r="B26" s="46">
        <v>0</v>
      </c>
      <c r="C26" s="46">
        <v>0</v>
      </c>
      <c r="D26" s="44">
        <f t="shared" si="1"/>
        <v>0</v>
      </c>
      <c r="E26" s="24">
        <v>0</v>
      </c>
      <c r="F26" s="46">
        <v>770</v>
      </c>
      <c r="G26" s="46">
        <v>744.8</v>
      </c>
      <c r="H26" s="24">
        <f t="shared" si="2"/>
        <v>96.72727272727272</v>
      </c>
      <c r="I26" s="47">
        <v>-1.8</v>
      </c>
    </row>
    <row r="27" spans="1:9" ht="15">
      <c r="A27" s="46" t="s">
        <v>27</v>
      </c>
      <c r="B27" s="46">
        <v>0</v>
      </c>
      <c r="C27" s="46">
        <v>0</v>
      </c>
      <c r="D27" s="44">
        <f t="shared" si="1"/>
        <v>0</v>
      </c>
      <c r="E27" s="24">
        <v>0</v>
      </c>
      <c r="F27" s="46">
        <v>1295</v>
      </c>
      <c r="G27" s="46">
        <v>499</v>
      </c>
      <c r="H27" s="24">
        <f t="shared" si="2"/>
        <v>38.53281853281853</v>
      </c>
      <c r="I27" s="47">
        <v>-55</v>
      </c>
    </row>
    <row r="28" spans="1:9" ht="15">
      <c r="A28" s="44" t="s">
        <v>39</v>
      </c>
      <c r="B28" s="44">
        <f>B29+B34</f>
        <v>1395</v>
      </c>
      <c r="C28" s="44">
        <f>C29+C34</f>
        <v>1612.4</v>
      </c>
      <c r="D28" s="44">
        <f t="shared" si="1"/>
        <v>217.4000000000001</v>
      </c>
      <c r="E28" s="24">
        <f>C28/B28*100</f>
        <v>115.584229390681</v>
      </c>
      <c r="F28" s="44">
        <f>F29+F34</f>
        <v>9572</v>
      </c>
      <c r="G28" s="44">
        <f>G29+G34</f>
        <v>8990.6</v>
      </c>
      <c r="H28" s="24">
        <f t="shared" si="2"/>
        <v>93.92603426661094</v>
      </c>
      <c r="I28" s="45">
        <v>4</v>
      </c>
    </row>
    <row r="29" spans="1:9" ht="15">
      <c r="A29" s="46" t="s">
        <v>40</v>
      </c>
      <c r="B29" s="52">
        <f>B30+B31+B32+B33</f>
        <v>1395</v>
      </c>
      <c r="C29" s="52">
        <f>C30+C31+C32+C33</f>
        <v>1607</v>
      </c>
      <c r="D29" s="44">
        <f t="shared" si="1"/>
        <v>212</v>
      </c>
      <c r="E29" s="24">
        <f>C29/B29*100</f>
        <v>115.19713261648745</v>
      </c>
      <c r="F29" s="52">
        <f>F30+F31+F32+F33</f>
        <v>9500</v>
      </c>
      <c r="G29" s="52">
        <f>G30+G31+G32+G33</f>
        <v>8961.6</v>
      </c>
      <c r="H29" s="24">
        <f t="shared" si="2"/>
        <v>94.33263157894737</v>
      </c>
      <c r="I29" s="53">
        <v>4</v>
      </c>
    </row>
    <row r="30" spans="1:9" ht="15">
      <c r="A30" s="46" t="s">
        <v>56</v>
      </c>
      <c r="B30" s="46">
        <v>700</v>
      </c>
      <c r="C30" s="46">
        <v>1318</v>
      </c>
      <c r="D30" s="44">
        <f t="shared" si="1"/>
        <v>618</v>
      </c>
      <c r="E30" s="24">
        <v>0</v>
      </c>
      <c r="F30" s="46">
        <v>4300</v>
      </c>
      <c r="G30" s="46">
        <v>3778</v>
      </c>
      <c r="H30" s="24">
        <f t="shared" si="2"/>
        <v>87.86046511627907</v>
      </c>
      <c r="I30" s="47">
        <v>17</v>
      </c>
    </row>
    <row r="31" spans="1:9" ht="15">
      <c r="A31" s="46" t="s">
        <v>57</v>
      </c>
      <c r="B31" s="46">
        <v>340</v>
      </c>
      <c r="C31" s="46">
        <v>190</v>
      </c>
      <c r="D31" s="44">
        <f t="shared" si="1"/>
        <v>-150</v>
      </c>
      <c r="E31" s="24">
        <f>C31/B31*100</f>
        <v>55.88235294117647</v>
      </c>
      <c r="F31" s="46">
        <v>3310</v>
      </c>
      <c r="G31" s="46">
        <v>3572.6</v>
      </c>
      <c r="H31" s="24">
        <f t="shared" si="2"/>
        <v>107.93353474320242</v>
      </c>
      <c r="I31" s="47">
        <v>-3</v>
      </c>
    </row>
    <row r="32" spans="1:9" ht="15">
      <c r="A32" s="46" t="s">
        <v>58</v>
      </c>
      <c r="B32" s="46">
        <v>240</v>
      </c>
      <c r="C32" s="46">
        <v>63</v>
      </c>
      <c r="D32" s="44">
        <f t="shared" si="1"/>
        <v>-177</v>
      </c>
      <c r="E32" s="24">
        <f>C32/B32*100</f>
        <v>26.25</v>
      </c>
      <c r="F32" s="46">
        <v>1400</v>
      </c>
      <c r="G32" s="46">
        <v>999</v>
      </c>
      <c r="H32" s="24">
        <f t="shared" si="2"/>
        <v>71.35714285714285</v>
      </c>
      <c r="I32" s="47">
        <v>-29</v>
      </c>
    </row>
    <row r="33" spans="1:9" ht="15">
      <c r="A33" s="46" t="s">
        <v>59</v>
      </c>
      <c r="B33" s="46">
        <v>115</v>
      </c>
      <c r="C33" s="46">
        <v>36</v>
      </c>
      <c r="D33" s="44">
        <f t="shared" si="1"/>
        <v>-79</v>
      </c>
      <c r="E33" s="24">
        <f>C33/B33*100</f>
        <v>31.30434782608696</v>
      </c>
      <c r="F33" s="46">
        <v>490</v>
      </c>
      <c r="G33" s="46">
        <v>612</v>
      </c>
      <c r="H33" s="24">
        <f t="shared" si="2"/>
        <v>124.89795918367348</v>
      </c>
      <c r="I33" s="47">
        <v>111</v>
      </c>
    </row>
    <row r="34" spans="1:9" ht="15">
      <c r="A34" s="52" t="s">
        <v>41</v>
      </c>
      <c r="B34" s="52">
        <f>B35+B36+B37+B38</f>
        <v>0</v>
      </c>
      <c r="C34" s="52">
        <f>C35+C36+C37+C38</f>
        <v>5.4</v>
      </c>
      <c r="D34" s="114">
        <f t="shared" si="1"/>
        <v>5.4</v>
      </c>
      <c r="E34" s="34">
        <v>0</v>
      </c>
      <c r="F34" s="52">
        <f>F35+F36+F37+F38</f>
        <v>72</v>
      </c>
      <c r="G34" s="52">
        <f>G35+G36+G37+G38</f>
        <v>29</v>
      </c>
      <c r="H34" s="34">
        <f t="shared" si="2"/>
        <v>40.27777777777778</v>
      </c>
      <c r="I34" s="53">
        <v>0</v>
      </c>
    </row>
    <row r="35" spans="1:9" ht="15">
      <c r="A35" s="46" t="s">
        <v>60</v>
      </c>
      <c r="B35" s="46">
        <v>0</v>
      </c>
      <c r="C35" s="46">
        <v>0</v>
      </c>
      <c r="D35" s="44">
        <f t="shared" si="1"/>
        <v>0</v>
      </c>
      <c r="E35" s="24">
        <v>0</v>
      </c>
      <c r="F35" s="46">
        <v>15</v>
      </c>
      <c r="G35" s="46">
        <v>0</v>
      </c>
      <c r="H35" s="24">
        <f t="shared" si="2"/>
        <v>0</v>
      </c>
      <c r="I35" s="47">
        <v>0</v>
      </c>
    </row>
    <row r="36" spans="1:9" ht="15">
      <c r="A36" s="46" t="s">
        <v>61</v>
      </c>
      <c r="B36" s="46">
        <v>0</v>
      </c>
      <c r="C36" s="46">
        <v>0</v>
      </c>
      <c r="D36" s="44">
        <f t="shared" si="1"/>
        <v>0</v>
      </c>
      <c r="E36" s="24">
        <v>0</v>
      </c>
      <c r="F36" s="46">
        <v>31</v>
      </c>
      <c r="G36" s="46">
        <v>4</v>
      </c>
      <c r="H36" s="24">
        <f t="shared" si="2"/>
        <v>12.903225806451612</v>
      </c>
      <c r="I36" s="47">
        <v>0</v>
      </c>
    </row>
    <row r="37" spans="1:9" ht="15">
      <c r="A37" s="46" t="s">
        <v>62</v>
      </c>
      <c r="B37" s="46">
        <v>0</v>
      </c>
      <c r="C37" s="46">
        <v>5.4</v>
      </c>
      <c r="D37" s="44"/>
      <c r="E37" s="24">
        <v>0</v>
      </c>
      <c r="F37" s="46">
        <v>18</v>
      </c>
      <c r="G37" s="46">
        <v>25</v>
      </c>
      <c r="H37" s="24">
        <f t="shared" si="2"/>
        <v>138.88888888888889</v>
      </c>
      <c r="I37" s="47">
        <v>0</v>
      </c>
    </row>
    <row r="38" spans="1:9" ht="15">
      <c r="A38" s="46" t="s">
        <v>63</v>
      </c>
      <c r="B38" s="46">
        <v>0</v>
      </c>
      <c r="C38" s="46">
        <v>0</v>
      </c>
      <c r="D38" s="44">
        <f t="shared" si="1"/>
        <v>0</v>
      </c>
      <c r="E38" s="24">
        <v>0</v>
      </c>
      <c r="F38" s="46">
        <v>8</v>
      </c>
      <c r="G38" s="46">
        <v>0</v>
      </c>
      <c r="H38" s="24">
        <f t="shared" si="2"/>
        <v>0</v>
      </c>
      <c r="I38" s="47">
        <v>0</v>
      </c>
    </row>
    <row r="39" spans="1:9" ht="15">
      <c r="A39" s="44" t="s">
        <v>31</v>
      </c>
      <c r="B39" s="44">
        <f>B40+B41</f>
        <v>3140</v>
      </c>
      <c r="C39" s="44">
        <f>C40+C41</f>
        <v>0</v>
      </c>
      <c r="D39" s="44">
        <f t="shared" si="1"/>
        <v>-3140</v>
      </c>
      <c r="E39" s="24">
        <v>0</v>
      </c>
      <c r="F39" s="44">
        <f>F40+F41</f>
        <v>3140</v>
      </c>
      <c r="G39" s="44">
        <f>G40+G41</f>
        <v>0</v>
      </c>
      <c r="H39" s="24">
        <f t="shared" si="2"/>
        <v>0</v>
      </c>
      <c r="I39" s="45">
        <v>0</v>
      </c>
    </row>
    <row r="40" spans="1:9" ht="15">
      <c r="A40" s="46" t="s">
        <v>64</v>
      </c>
      <c r="B40" s="46">
        <v>0</v>
      </c>
      <c r="C40" s="46">
        <v>0</v>
      </c>
      <c r="D40" s="44">
        <f t="shared" si="1"/>
        <v>0</v>
      </c>
      <c r="E40" s="24">
        <v>0</v>
      </c>
      <c r="F40" s="46">
        <v>0</v>
      </c>
      <c r="G40" s="46">
        <v>0</v>
      </c>
      <c r="H40" s="24" t="e">
        <f t="shared" si="2"/>
        <v>#DIV/0!</v>
      </c>
      <c r="I40" s="47">
        <v>0</v>
      </c>
    </row>
    <row r="41" spans="1:9" ht="15">
      <c r="A41" s="46" t="s">
        <v>65</v>
      </c>
      <c r="B41" s="46">
        <f>B42+B43+B44</f>
        <v>3140</v>
      </c>
      <c r="C41" s="46">
        <f>C42+C43+C44</f>
        <v>0</v>
      </c>
      <c r="D41" s="44">
        <f t="shared" si="1"/>
        <v>-3140</v>
      </c>
      <c r="E41" s="24">
        <v>0</v>
      </c>
      <c r="F41" s="46">
        <f>F42+F43+F44</f>
        <v>3140</v>
      </c>
      <c r="G41" s="46">
        <f>G42+G43+G44</f>
        <v>0</v>
      </c>
      <c r="H41" s="24">
        <f t="shared" si="2"/>
        <v>0</v>
      </c>
      <c r="I41" s="47">
        <v>0</v>
      </c>
    </row>
    <row r="42" spans="1:11" ht="15">
      <c r="A42" s="46" t="s">
        <v>66</v>
      </c>
      <c r="B42" s="46">
        <v>2840</v>
      </c>
      <c r="C42" s="46">
        <v>0</v>
      </c>
      <c r="D42" s="44">
        <f t="shared" si="1"/>
        <v>-2840</v>
      </c>
      <c r="E42" s="24">
        <v>0</v>
      </c>
      <c r="F42" s="46">
        <v>2840</v>
      </c>
      <c r="G42" s="46">
        <v>0</v>
      </c>
      <c r="H42" s="24">
        <f t="shared" si="2"/>
        <v>0</v>
      </c>
      <c r="I42" s="47">
        <v>0</v>
      </c>
      <c r="K42" s="2"/>
    </row>
    <row r="43" spans="1:9" ht="15">
      <c r="A43" s="46" t="s">
        <v>67</v>
      </c>
      <c r="B43" s="46">
        <v>200</v>
      </c>
      <c r="C43" s="46">
        <v>0</v>
      </c>
      <c r="D43" s="44">
        <f t="shared" si="1"/>
        <v>-200</v>
      </c>
      <c r="E43" s="24">
        <v>0</v>
      </c>
      <c r="F43" s="46">
        <v>200</v>
      </c>
      <c r="G43" s="46">
        <v>0</v>
      </c>
      <c r="H43" s="24">
        <f t="shared" si="2"/>
        <v>0</v>
      </c>
      <c r="I43" s="47">
        <v>0</v>
      </c>
    </row>
    <row r="44" spans="1:9" ht="15">
      <c r="A44" s="46" t="s">
        <v>68</v>
      </c>
      <c r="B44" s="46">
        <v>100</v>
      </c>
      <c r="C44" s="46">
        <v>0</v>
      </c>
      <c r="D44" s="44">
        <f t="shared" si="1"/>
        <v>-100</v>
      </c>
      <c r="E44" s="24">
        <v>0</v>
      </c>
      <c r="F44" s="46">
        <v>100</v>
      </c>
      <c r="G44" s="46">
        <v>0</v>
      </c>
      <c r="H44" s="24">
        <f t="shared" si="2"/>
        <v>0</v>
      </c>
      <c r="I44" s="47">
        <v>0</v>
      </c>
    </row>
    <row r="45" spans="1:9" ht="15">
      <c r="A45" s="44" t="s">
        <v>25</v>
      </c>
      <c r="B45" s="44">
        <v>306</v>
      </c>
      <c r="C45" s="44">
        <v>0</v>
      </c>
      <c r="D45" s="44">
        <f t="shared" si="1"/>
        <v>-306</v>
      </c>
      <c r="E45" s="24">
        <f>C45/B45*100</f>
        <v>0</v>
      </c>
      <c r="F45" s="44">
        <v>2448</v>
      </c>
      <c r="G45" s="44">
        <v>2354</v>
      </c>
      <c r="H45" s="24">
        <f t="shared" si="2"/>
        <v>96.16013071895425</v>
      </c>
      <c r="I45" s="45">
        <v>61</v>
      </c>
    </row>
    <row r="46" spans="1:9" ht="15">
      <c r="A46" s="44" t="s">
        <v>26</v>
      </c>
      <c r="B46" s="44">
        <v>0</v>
      </c>
      <c r="C46" s="44">
        <v>0</v>
      </c>
      <c r="D46" s="44">
        <f t="shared" si="1"/>
        <v>0</v>
      </c>
      <c r="E46" s="24">
        <v>0</v>
      </c>
      <c r="F46" s="44">
        <v>0</v>
      </c>
      <c r="G46" s="44">
        <v>0</v>
      </c>
      <c r="H46" s="24" t="e">
        <f t="shared" si="2"/>
        <v>#DIV/0!</v>
      </c>
      <c r="I46" s="45">
        <v>0</v>
      </c>
    </row>
    <row r="47" spans="1:9" ht="15">
      <c r="A47" s="44" t="s">
        <v>131</v>
      </c>
      <c r="B47" s="44">
        <f>B48+B49+B50</f>
        <v>0</v>
      </c>
      <c r="C47" s="44">
        <f>C48+C49+C50</f>
        <v>0</v>
      </c>
      <c r="D47" s="44">
        <f t="shared" si="1"/>
        <v>0</v>
      </c>
      <c r="E47" s="24">
        <v>0</v>
      </c>
      <c r="F47" s="44">
        <f>F48+F49+F50</f>
        <v>0</v>
      </c>
      <c r="G47" s="44">
        <f>G48+G49+G50</f>
        <v>0</v>
      </c>
      <c r="H47" s="24" t="e">
        <f t="shared" si="2"/>
        <v>#DIV/0!</v>
      </c>
      <c r="I47" s="45">
        <v>0</v>
      </c>
    </row>
    <row r="48" spans="1:9" ht="15">
      <c r="A48" s="46" t="s">
        <v>28</v>
      </c>
      <c r="B48" s="46">
        <v>0</v>
      </c>
      <c r="C48" s="46">
        <v>0</v>
      </c>
      <c r="D48" s="44">
        <f t="shared" si="1"/>
        <v>0</v>
      </c>
      <c r="E48" s="24">
        <v>0</v>
      </c>
      <c r="F48" s="46">
        <v>0</v>
      </c>
      <c r="G48" s="46">
        <v>0</v>
      </c>
      <c r="H48" s="24" t="e">
        <f t="shared" si="2"/>
        <v>#DIV/0!</v>
      </c>
      <c r="I48" s="47">
        <v>0</v>
      </c>
    </row>
    <row r="49" spans="1:9" ht="15">
      <c r="A49" s="46" t="s">
        <v>141</v>
      </c>
      <c r="B49" s="46"/>
      <c r="C49" s="46">
        <v>0</v>
      </c>
      <c r="D49" s="44">
        <f t="shared" si="1"/>
        <v>0</v>
      </c>
      <c r="E49" s="24">
        <v>0</v>
      </c>
      <c r="F49" s="46">
        <v>0</v>
      </c>
      <c r="G49" s="46">
        <v>0</v>
      </c>
      <c r="H49" s="24" t="e">
        <f t="shared" si="2"/>
        <v>#DIV/0!</v>
      </c>
      <c r="I49" s="47">
        <v>0</v>
      </c>
    </row>
    <row r="50" spans="1:9" ht="15">
      <c r="A50" s="46" t="s">
        <v>142</v>
      </c>
      <c r="B50" s="46">
        <v>0</v>
      </c>
      <c r="C50" s="46">
        <v>0</v>
      </c>
      <c r="D50" s="44">
        <f t="shared" si="1"/>
        <v>0</v>
      </c>
      <c r="E50" s="24">
        <v>0</v>
      </c>
      <c r="F50" s="46">
        <v>0</v>
      </c>
      <c r="G50" s="46">
        <v>0</v>
      </c>
      <c r="H50" s="24" t="e">
        <f t="shared" si="2"/>
        <v>#DIV/0!</v>
      </c>
      <c r="I50" s="47">
        <v>0</v>
      </c>
    </row>
    <row r="51" spans="1:9" ht="15">
      <c r="A51" s="44" t="s">
        <v>42</v>
      </c>
      <c r="B51" s="44">
        <v>0</v>
      </c>
      <c r="C51" s="44">
        <v>0</v>
      </c>
      <c r="D51" s="44">
        <f t="shared" si="1"/>
        <v>0</v>
      </c>
      <c r="E51" s="24">
        <v>0</v>
      </c>
      <c r="F51" s="44">
        <v>0</v>
      </c>
      <c r="G51" s="44">
        <v>0</v>
      </c>
      <c r="H51" s="24" t="e">
        <f t="shared" si="2"/>
        <v>#DIV/0!</v>
      </c>
      <c r="I51" s="45">
        <v>0</v>
      </c>
    </row>
    <row r="52" spans="1:9" ht="15">
      <c r="A52" s="44" t="s">
        <v>134</v>
      </c>
      <c r="B52" s="46"/>
      <c r="C52" s="46"/>
      <c r="D52" s="44">
        <f t="shared" si="1"/>
        <v>0</v>
      </c>
      <c r="E52" s="24">
        <v>0</v>
      </c>
      <c r="F52" s="46"/>
      <c r="G52" s="46"/>
      <c r="H52" s="24" t="e">
        <f t="shared" si="2"/>
        <v>#DIV/0!</v>
      </c>
      <c r="I52" s="47"/>
    </row>
    <row r="53" spans="1:9" ht="15">
      <c r="A53" s="44" t="s">
        <v>69</v>
      </c>
      <c r="B53" s="44">
        <v>370</v>
      </c>
      <c r="C53" s="44">
        <v>236</v>
      </c>
      <c r="D53" s="44">
        <f t="shared" si="1"/>
        <v>-134</v>
      </c>
      <c r="E53" s="24">
        <f>C53/B53*100</f>
        <v>63.78378378378379</v>
      </c>
      <c r="F53" s="44">
        <v>2920</v>
      </c>
      <c r="G53" s="44">
        <v>1699</v>
      </c>
      <c r="H53" s="24">
        <f t="shared" si="2"/>
        <v>58.18493150684931</v>
      </c>
      <c r="I53" s="45">
        <v>16</v>
      </c>
    </row>
    <row r="54" spans="1:11" ht="15">
      <c r="A54" s="95" t="s">
        <v>70</v>
      </c>
      <c r="B54" s="44">
        <f>B55+B56+B57+B58</f>
        <v>10</v>
      </c>
      <c r="C54" s="44">
        <f>C55+C56+C57+C58</f>
        <v>2.1</v>
      </c>
      <c r="D54" s="44">
        <f t="shared" si="1"/>
        <v>-7.9</v>
      </c>
      <c r="E54" s="24">
        <v>0</v>
      </c>
      <c r="F54" s="44">
        <f>F55+F56+F57+F58</f>
        <v>1400</v>
      </c>
      <c r="G54" s="44">
        <f>G55+G56+G57+G58</f>
        <v>1301</v>
      </c>
      <c r="H54" s="24">
        <f t="shared" si="2"/>
        <v>92.92857142857143</v>
      </c>
      <c r="I54" s="45">
        <v>499</v>
      </c>
      <c r="K54" s="2"/>
    </row>
    <row r="55" spans="1:9" ht="15">
      <c r="A55" s="96" t="s">
        <v>71</v>
      </c>
      <c r="B55" s="46">
        <v>0</v>
      </c>
      <c r="C55" s="46">
        <v>0</v>
      </c>
      <c r="D55" s="44">
        <f t="shared" si="1"/>
        <v>0</v>
      </c>
      <c r="E55" s="24">
        <v>0</v>
      </c>
      <c r="F55" s="46">
        <v>880</v>
      </c>
      <c r="G55" s="46">
        <v>852</v>
      </c>
      <c r="H55" s="24">
        <f t="shared" si="2"/>
        <v>96.81818181818181</v>
      </c>
      <c r="I55" s="47">
        <v>0</v>
      </c>
    </row>
    <row r="56" spans="1:9" ht="15">
      <c r="A56" s="96" t="s">
        <v>72</v>
      </c>
      <c r="B56" s="46">
        <v>0</v>
      </c>
      <c r="C56" s="46">
        <v>0</v>
      </c>
      <c r="D56" s="44">
        <f t="shared" si="1"/>
        <v>0</v>
      </c>
      <c r="E56" s="24">
        <v>0</v>
      </c>
      <c r="F56" s="46">
        <v>180</v>
      </c>
      <c r="G56" s="46">
        <v>180</v>
      </c>
      <c r="H56" s="24">
        <f t="shared" si="2"/>
        <v>100</v>
      </c>
      <c r="I56" s="47">
        <v>43</v>
      </c>
    </row>
    <row r="57" spans="1:9" ht="15">
      <c r="A57" s="46" t="s">
        <v>73</v>
      </c>
      <c r="B57" s="46">
        <v>10</v>
      </c>
      <c r="C57" s="46">
        <v>2.1</v>
      </c>
      <c r="D57" s="44">
        <f t="shared" si="1"/>
        <v>-7.9</v>
      </c>
      <c r="E57" s="24">
        <v>0</v>
      </c>
      <c r="F57" s="46">
        <v>210</v>
      </c>
      <c r="G57" s="46">
        <v>234</v>
      </c>
      <c r="H57" s="24">
        <f t="shared" si="2"/>
        <v>111.42857142857143</v>
      </c>
      <c r="I57" s="47">
        <v>293</v>
      </c>
    </row>
    <row r="58" spans="1:9" ht="15">
      <c r="A58" s="46" t="s">
        <v>74</v>
      </c>
      <c r="B58" s="46">
        <v>0</v>
      </c>
      <c r="C58" s="46">
        <v>0</v>
      </c>
      <c r="D58" s="44">
        <f t="shared" si="1"/>
        <v>0</v>
      </c>
      <c r="E58" s="24">
        <v>0</v>
      </c>
      <c r="F58" s="46">
        <v>130</v>
      </c>
      <c r="G58" s="46">
        <v>35</v>
      </c>
      <c r="H58" s="24">
        <f t="shared" si="2"/>
        <v>26.923076923076923</v>
      </c>
      <c r="I58" s="47">
        <v>9</v>
      </c>
    </row>
    <row r="59" spans="1:9" ht="15">
      <c r="A59" s="44" t="s">
        <v>75</v>
      </c>
      <c r="B59" s="44">
        <v>20</v>
      </c>
      <c r="C59" s="44">
        <v>14.5</v>
      </c>
      <c r="D59" s="44">
        <f t="shared" si="1"/>
        <v>-5.5</v>
      </c>
      <c r="E59" s="24">
        <f>C59/B59*100</f>
        <v>72.5</v>
      </c>
      <c r="F59" s="44">
        <v>205</v>
      </c>
      <c r="G59" s="44">
        <v>103.4</v>
      </c>
      <c r="H59" s="24">
        <f t="shared" si="2"/>
        <v>50.4390243902439</v>
      </c>
      <c r="I59" s="45">
        <v>3</v>
      </c>
    </row>
    <row r="60" spans="1:9" ht="15">
      <c r="A60" s="44" t="s">
        <v>76</v>
      </c>
      <c r="B60" s="44">
        <f>B61+B62+B63+B64+B65</f>
        <v>30</v>
      </c>
      <c r="C60" s="44">
        <f>C61+C62+C63+C64+C65</f>
        <v>0</v>
      </c>
      <c r="D60" s="44">
        <f t="shared" si="1"/>
        <v>-30</v>
      </c>
      <c r="E60" s="24">
        <f>C60/B60*100</f>
        <v>0</v>
      </c>
      <c r="F60" s="44">
        <f>F61+F62+F63+F64+F65</f>
        <v>380</v>
      </c>
      <c r="G60" s="44">
        <f>G61+G62+G63+G64+G65</f>
        <v>334</v>
      </c>
      <c r="H60" s="24">
        <f t="shared" si="2"/>
        <v>87.89473684210526</v>
      </c>
      <c r="I60" s="45">
        <v>-28</v>
      </c>
    </row>
    <row r="61" spans="1:9" ht="15">
      <c r="A61" s="46" t="s">
        <v>77</v>
      </c>
      <c r="B61" s="46">
        <v>0</v>
      </c>
      <c r="C61" s="46">
        <v>0</v>
      </c>
      <c r="D61" s="44">
        <f t="shared" si="1"/>
        <v>0</v>
      </c>
      <c r="E61" s="24" t="e">
        <f aca="true" t="shared" si="3" ref="E61:E125">C61/B61*100</f>
        <v>#DIV/0!</v>
      </c>
      <c r="F61" s="46">
        <v>0</v>
      </c>
      <c r="G61" s="46">
        <v>58</v>
      </c>
      <c r="H61" s="24" t="e">
        <f t="shared" si="2"/>
        <v>#DIV/0!</v>
      </c>
      <c r="I61" s="47">
        <v>-40</v>
      </c>
    </row>
    <row r="62" spans="1:9" ht="15">
      <c r="A62" s="46" t="s">
        <v>179</v>
      </c>
      <c r="B62" s="46">
        <v>0</v>
      </c>
      <c r="C62" s="46">
        <v>0</v>
      </c>
      <c r="D62" s="44">
        <f t="shared" si="1"/>
        <v>0</v>
      </c>
      <c r="E62" s="24" t="e">
        <f t="shared" si="3"/>
        <v>#DIV/0!</v>
      </c>
      <c r="F62" s="46">
        <v>0</v>
      </c>
      <c r="G62" s="46">
        <v>0</v>
      </c>
      <c r="H62" s="24" t="e">
        <f t="shared" si="2"/>
        <v>#DIV/0!</v>
      </c>
      <c r="I62" s="47">
        <v>0</v>
      </c>
    </row>
    <row r="63" spans="1:9" ht="15">
      <c r="A63" s="46" t="s">
        <v>78</v>
      </c>
      <c r="B63" s="54">
        <v>0</v>
      </c>
      <c r="C63" s="54">
        <v>0</v>
      </c>
      <c r="D63" s="44">
        <f t="shared" si="1"/>
        <v>0</v>
      </c>
      <c r="E63" s="24" t="e">
        <f t="shared" si="3"/>
        <v>#DIV/0!</v>
      </c>
      <c r="F63" s="54">
        <v>0</v>
      </c>
      <c r="G63" s="54">
        <v>0</v>
      </c>
      <c r="H63" s="24" t="e">
        <f t="shared" si="2"/>
        <v>#DIV/0!</v>
      </c>
      <c r="I63" s="47">
        <v>0</v>
      </c>
    </row>
    <row r="64" spans="1:9" ht="15">
      <c r="A64" s="50" t="s">
        <v>79</v>
      </c>
      <c r="B64" s="46">
        <v>0</v>
      </c>
      <c r="C64" s="46">
        <v>0</v>
      </c>
      <c r="D64" s="46">
        <f t="shared" si="1"/>
        <v>0</v>
      </c>
      <c r="E64" s="24" t="e">
        <f t="shared" si="3"/>
        <v>#DIV/0!</v>
      </c>
      <c r="F64" s="46">
        <v>350</v>
      </c>
      <c r="G64" s="46">
        <v>276</v>
      </c>
      <c r="H64" s="24">
        <f t="shared" si="2"/>
        <v>78.85714285714286</v>
      </c>
      <c r="I64" s="47">
        <v>-11</v>
      </c>
    </row>
    <row r="65" spans="1:9" ht="15">
      <c r="A65" s="50" t="s">
        <v>208</v>
      </c>
      <c r="B65" s="46">
        <v>30</v>
      </c>
      <c r="C65" s="46"/>
      <c r="D65" s="46"/>
      <c r="E65" s="24"/>
      <c r="F65" s="46">
        <v>30</v>
      </c>
      <c r="G65" s="46">
        <v>0</v>
      </c>
      <c r="H65" s="24">
        <f t="shared" si="2"/>
        <v>0</v>
      </c>
      <c r="I65" s="47">
        <v>0</v>
      </c>
    </row>
    <row r="66" spans="1:9" ht="15">
      <c r="A66" s="44" t="s">
        <v>80</v>
      </c>
      <c r="B66" s="44">
        <v>0</v>
      </c>
      <c r="C66" s="44">
        <v>0</v>
      </c>
      <c r="D66" s="44">
        <f t="shared" si="1"/>
        <v>0</v>
      </c>
      <c r="E66" s="24" t="e">
        <f t="shared" si="3"/>
        <v>#DIV/0!</v>
      </c>
      <c r="F66" s="44">
        <v>200</v>
      </c>
      <c r="G66" s="44">
        <v>191</v>
      </c>
      <c r="H66" s="24">
        <f t="shared" si="2"/>
        <v>95.5</v>
      </c>
      <c r="I66" s="45">
        <v>6</v>
      </c>
    </row>
    <row r="67" spans="1:9" ht="15">
      <c r="A67" s="44" t="s">
        <v>81</v>
      </c>
      <c r="B67" s="44">
        <v>0</v>
      </c>
      <c r="C67" s="44">
        <v>0</v>
      </c>
      <c r="D67" s="44">
        <f t="shared" si="1"/>
        <v>0</v>
      </c>
      <c r="E67" s="24" t="e">
        <f t="shared" si="3"/>
        <v>#DIV/0!</v>
      </c>
      <c r="F67" s="44">
        <v>0</v>
      </c>
      <c r="G67" s="44">
        <v>40</v>
      </c>
      <c r="H67" s="24" t="e">
        <f t="shared" si="2"/>
        <v>#DIV/0!</v>
      </c>
      <c r="I67" s="45">
        <v>-86</v>
      </c>
    </row>
    <row r="68" spans="1:9" ht="15">
      <c r="A68" s="44" t="s">
        <v>82</v>
      </c>
      <c r="B68" s="44">
        <v>0</v>
      </c>
      <c r="C68" s="44">
        <v>0</v>
      </c>
      <c r="D68" s="44">
        <f t="shared" si="1"/>
        <v>0</v>
      </c>
      <c r="E68" s="24" t="e">
        <f t="shared" si="3"/>
        <v>#DIV/0!</v>
      </c>
      <c r="F68" s="44">
        <v>30</v>
      </c>
      <c r="G68" s="44">
        <v>4</v>
      </c>
      <c r="H68" s="24">
        <f t="shared" si="2"/>
        <v>13.333333333333334</v>
      </c>
      <c r="I68" s="45">
        <v>0</v>
      </c>
    </row>
    <row r="69" spans="1:9" ht="15">
      <c r="A69" s="44" t="s">
        <v>83</v>
      </c>
      <c r="B69" s="44">
        <f>B70+B71</f>
        <v>10</v>
      </c>
      <c r="C69" s="44">
        <f>C70+C71</f>
        <v>6</v>
      </c>
      <c r="D69" s="44">
        <f t="shared" si="1"/>
        <v>-4</v>
      </c>
      <c r="E69" s="24">
        <f t="shared" si="3"/>
        <v>60</v>
      </c>
      <c r="F69" s="44">
        <f>F70+F71</f>
        <v>230</v>
      </c>
      <c r="G69" s="44">
        <f>G70+G71</f>
        <v>155</v>
      </c>
      <c r="H69" s="24">
        <f t="shared" si="2"/>
        <v>67.3913043478261</v>
      </c>
      <c r="I69" s="45">
        <v>11</v>
      </c>
    </row>
    <row r="70" spans="1:9" ht="15">
      <c r="A70" s="46" t="s">
        <v>84</v>
      </c>
      <c r="B70" s="46">
        <v>0</v>
      </c>
      <c r="C70" s="46">
        <v>0</v>
      </c>
      <c r="D70" s="44">
        <f t="shared" si="1"/>
        <v>0</v>
      </c>
      <c r="E70" s="24" t="e">
        <f t="shared" si="3"/>
        <v>#DIV/0!</v>
      </c>
      <c r="F70" s="46">
        <v>150</v>
      </c>
      <c r="G70" s="46">
        <v>83</v>
      </c>
      <c r="H70" s="24">
        <f t="shared" si="2"/>
        <v>55.333333333333336</v>
      </c>
      <c r="I70" s="47">
        <v>0</v>
      </c>
    </row>
    <row r="71" spans="1:9" ht="15">
      <c r="A71" s="46" t="s">
        <v>85</v>
      </c>
      <c r="B71" s="46">
        <v>10</v>
      </c>
      <c r="C71" s="46">
        <v>6</v>
      </c>
      <c r="D71" s="44">
        <f t="shared" si="1"/>
        <v>-4</v>
      </c>
      <c r="E71" s="24">
        <f t="shared" si="3"/>
        <v>60</v>
      </c>
      <c r="F71" s="46">
        <v>80</v>
      </c>
      <c r="G71" s="46">
        <v>72</v>
      </c>
      <c r="H71" s="24">
        <f t="shared" si="2"/>
        <v>90</v>
      </c>
      <c r="I71" s="47">
        <v>28</v>
      </c>
    </row>
    <row r="72" spans="1:9" ht="15">
      <c r="A72" s="44" t="s">
        <v>86</v>
      </c>
      <c r="B72" s="44">
        <v>7</v>
      </c>
      <c r="C72" s="44">
        <v>2.4</v>
      </c>
      <c r="D72" s="44">
        <f t="shared" si="1"/>
        <v>-4.6</v>
      </c>
      <c r="E72" s="24">
        <f t="shared" si="3"/>
        <v>34.285714285714285</v>
      </c>
      <c r="F72" s="44">
        <v>56</v>
      </c>
      <c r="G72" s="44">
        <v>35</v>
      </c>
      <c r="H72" s="24">
        <f t="shared" si="2"/>
        <v>62.5</v>
      </c>
      <c r="I72" s="45">
        <v>-37</v>
      </c>
    </row>
    <row r="73" spans="1:9" ht="15">
      <c r="A73" s="44" t="s">
        <v>87</v>
      </c>
      <c r="B73" s="44">
        <f>B74+B75</f>
        <v>260</v>
      </c>
      <c r="C73" s="44">
        <f>C74+C75</f>
        <v>32</v>
      </c>
      <c r="D73" s="44">
        <f t="shared" si="1"/>
        <v>-228</v>
      </c>
      <c r="E73" s="24">
        <f t="shared" si="3"/>
        <v>12.307692307692308</v>
      </c>
      <c r="F73" s="44">
        <f>F74+F75</f>
        <v>1930</v>
      </c>
      <c r="G73" s="44">
        <f>G74+G75</f>
        <v>936.5</v>
      </c>
      <c r="H73" s="24">
        <f t="shared" si="2"/>
        <v>48.523316062176164</v>
      </c>
      <c r="I73" s="45">
        <v>-12.6</v>
      </c>
    </row>
    <row r="74" spans="1:9" ht="15">
      <c r="A74" s="46" t="s">
        <v>88</v>
      </c>
      <c r="B74" s="46">
        <v>50</v>
      </c>
      <c r="C74" s="46">
        <v>19</v>
      </c>
      <c r="D74" s="44">
        <f t="shared" si="1"/>
        <v>-31</v>
      </c>
      <c r="E74" s="24">
        <f t="shared" si="3"/>
        <v>38</v>
      </c>
      <c r="F74" s="46">
        <v>310</v>
      </c>
      <c r="G74" s="46">
        <v>184.5</v>
      </c>
      <c r="H74" s="24">
        <f t="shared" si="2"/>
        <v>59.51612903225807</v>
      </c>
      <c r="I74" s="47">
        <v>-20</v>
      </c>
    </row>
    <row r="75" spans="1:9" ht="15">
      <c r="A75" s="46" t="s">
        <v>89</v>
      </c>
      <c r="B75" s="46">
        <v>210</v>
      </c>
      <c r="C75" s="46">
        <v>13</v>
      </c>
      <c r="D75" s="44">
        <f t="shared" si="1"/>
        <v>-197</v>
      </c>
      <c r="E75" s="24">
        <f t="shared" si="3"/>
        <v>6.190476190476191</v>
      </c>
      <c r="F75" s="46">
        <v>1620</v>
      </c>
      <c r="G75" s="46">
        <v>752</v>
      </c>
      <c r="H75" s="24">
        <f t="shared" si="2"/>
        <v>46.41975308641975</v>
      </c>
      <c r="I75" s="47">
        <v>-11</v>
      </c>
    </row>
    <row r="76" spans="1:9" ht="15">
      <c r="A76" s="44" t="s">
        <v>90</v>
      </c>
      <c r="B76" s="44">
        <v>0</v>
      </c>
      <c r="C76" s="44">
        <v>146</v>
      </c>
      <c r="D76" s="44">
        <f t="shared" si="1"/>
        <v>146</v>
      </c>
      <c r="E76" s="24" t="e">
        <f t="shared" si="3"/>
        <v>#DIV/0!</v>
      </c>
      <c r="F76" s="44">
        <v>700</v>
      </c>
      <c r="G76" s="44">
        <v>564</v>
      </c>
      <c r="H76" s="24">
        <f t="shared" si="2"/>
        <v>80.57142857142857</v>
      </c>
      <c r="I76" s="45">
        <v>66</v>
      </c>
    </row>
    <row r="77" spans="1:9" ht="15">
      <c r="A77" s="44" t="s">
        <v>91</v>
      </c>
      <c r="B77" s="44">
        <v>188</v>
      </c>
      <c r="C77" s="44">
        <v>147</v>
      </c>
      <c r="D77" s="44">
        <f aca="true" t="shared" si="4" ref="D77:D131">C77-B77</f>
        <v>-41</v>
      </c>
      <c r="E77" s="24">
        <f t="shared" si="3"/>
        <v>78.19148936170212</v>
      </c>
      <c r="F77" s="44">
        <v>752</v>
      </c>
      <c r="G77" s="44">
        <v>867</v>
      </c>
      <c r="H77" s="24">
        <f t="shared" si="2"/>
        <v>115.29255319148936</v>
      </c>
      <c r="I77" s="45">
        <v>502</v>
      </c>
    </row>
    <row r="78" spans="1:9" ht="15">
      <c r="A78" s="48" t="s">
        <v>92</v>
      </c>
      <c r="B78" s="44">
        <v>0</v>
      </c>
      <c r="C78" s="44">
        <v>190</v>
      </c>
      <c r="D78" s="44">
        <f t="shared" si="4"/>
        <v>190</v>
      </c>
      <c r="E78" s="24" t="e">
        <f t="shared" si="3"/>
        <v>#DIV/0!</v>
      </c>
      <c r="F78" s="44">
        <v>320</v>
      </c>
      <c r="G78" s="44">
        <v>190</v>
      </c>
      <c r="H78" s="24">
        <f t="shared" si="2"/>
        <v>59.375</v>
      </c>
      <c r="I78" s="45">
        <v>-68</v>
      </c>
    </row>
    <row r="79" spans="1:9" ht="15">
      <c r="A79" s="48" t="s">
        <v>93</v>
      </c>
      <c r="B79" s="44">
        <f>B80+B81</f>
        <v>8</v>
      </c>
      <c r="C79" s="44">
        <f>C80+C81</f>
        <v>0</v>
      </c>
      <c r="D79" s="44">
        <f t="shared" si="4"/>
        <v>-8</v>
      </c>
      <c r="E79" s="24">
        <f t="shared" si="3"/>
        <v>0</v>
      </c>
      <c r="F79" s="44">
        <f>F80+F81</f>
        <v>155</v>
      </c>
      <c r="G79" s="44">
        <f>G80+G81</f>
        <v>37</v>
      </c>
      <c r="H79" s="24">
        <f t="shared" si="2"/>
        <v>23.870967741935484</v>
      </c>
      <c r="I79" s="45">
        <v>-57</v>
      </c>
    </row>
    <row r="80" spans="1:9" ht="15">
      <c r="A80" s="50" t="s">
        <v>94</v>
      </c>
      <c r="B80" s="46">
        <v>0</v>
      </c>
      <c r="C80" s="46">
        <v>0</v>
      </c>
      <c r="D80" s="44">
        <f t="shared" si="4"/>
        <v>0</v>
      </c>
      <c r="E80" s="24" t="e">
        <f t="shared" si="3"/>
        <v>#DIV/0!</v>
      </c>
      <c r="F80" s="46">
        <v>91</v>
      </c>
      <c r="G80" s="46">
        <v>37</v>
      </c>
      <c r="H80" s="24">
        <f t="shared" si="2"/>
        <v>40.65934065934066</v>
      </c>
      <c r="I80" s="47">
        <v>-57</v>
      </c>
    </row>
    <row r="81" spans="1:9" ht="15">
      <c r="A81" s="50" t="s">
        <v>95</v>
      </c>
      <c r="B81" s="50">
        <v>8</v>
      </c>
      <c r="C81" s="50">
        <v>0</v>
      </c>
      <c r="D81" s="44">
        <f t="shared" si="4"/>
        <v>-8</v>
      </c>
      <c r="E81" s="24">
        <f t="shared" si="3"/>
        <v>0</v>
      </c>
      <c r="F81" s="50">
        <v>64</v>
      </c>
      <c r="G81" s="50">
        <v>0</v>
      </c>
      <c r="H81" s="24">
        <f t="shared" si="2"/>
        <v>0</v>
      </c>
      <c r="I81" s="51">
        <v>0</v>
      </c>
    </row>
    <row r="82" spans="1:9" ht="15">
      <c r="A82" s="48" t="s">
        <v>96</v>
      </c>
      <c r="B82" s="48">
        <v>10</v>
      </c>
      <c r="C82" s="48">
        <v>1.4</v>
      </c>
      <c r="D82" s="44">
        <f t="shared" si="4"/>
        <v>-8.6</v>
      </c>
      <c r="E82" s="24">
        <f t="shared" si="3"/>
        <v>13.999999999999998</v>
      </c>
      <c r="F82" s="48">
        <v>70</v>
      </c>
      <c r="G82" s="48">
        <v>15</v>
      </c>
      <c r="H82" s="24">
        <f t="shared" si="2"/>
        <v>21.428571428571427</v>
      </c>
      <c r="I82" s="49">
        <v>-50</v>
      </c>
    </row>
    <row r="83" spans="1:9" ht="15">
      <c r="A83" s="44" t="s">
        <v>97</v>
      </c>
      <c r="B83" s="44">
        <v>0</v>
      </c>
      <c r="C83" s="44">
        <v>0</v>
      </c>
      <c r="D83" s="44">
        <f t="shared" si="4"/>
        <v>0</v>
      </c>
      <c r="E83" s="24" t="e">
        <f t="shared" si="3"/>
        <v>#DIV/0!</v>
      </c>
      <c r="F83" s="44">
        <v>0</v>
      </c>
      <c r="G83" s="44">
        <v>0</v>
      </c>
      <c r="H83" s="24" t="e">
        <f aca="true" t="shared" si="5" ref="H83:H131">G83/F83*100</f>
        <v>#DIV/0!</v>
      </c>
      <c r="I83" s="45">
        <v>0</v>
      </c>
    </row>
    <row r="84" spans="1:9" ht="15">
      <c r="A84" s="44" t="s">
        <v>98</v>
      </c>
      <c r="B84" s="44">
        <v>0</v>
      </c>
      <c r="C84" s="44">
        <v>0</v>
      </c>
      <c r="D84" s="44">
        <f t="shared" si="4"/>
        <v>0</v>
      </c>
      <c r="E84" s="24" t="e">
        <f t="shared" si="3"/>
        <v>#DIV/0!</v>
      </c>
      <c r="F84" s="44">
        <v>250</v>
      </c>
      <c r="G84" s="44">
        <v>0</v>
      </c>
      <c r="H84" s="24">
        <f t="shared" si="5"/>
        <v>0</v>
      </c>
      <c r="I84" s="45">
        <v>0</v>
      </c>
    </row>
    <row r="85" spans="1:9" ht="15">
      <c r="A85" s="44" t="s">
        <v>99</v>
      </c>
      <c r="B85" s="44">
        <v>0</v>
      </c>
      <c r="C85" s="44">
        <v>0</v>
      </c>
      <c r="D85" s="44">
        <f t="shared" si="4"/>
        <v>0</v>
      </c>
      <c r="E85" s="24" t="e">
        <f t="shared" si="3"/>
        <v>#DIV/0!</v>
      </c>
      <c r="F85" s="44">
        <v>60</v>
      </c>
      <c r="G85" s="44">
        <v>54.6</v>
      </c>
      <c r="H85" s="24">
        <f t="shared" si="5"/>
        <v>91</v>
      </c>
      <c r="I85" s="45">
        <v>83</v>
      </c>
    </row>
    <row r="86" spans="1:9" ht="15">
      <c r="A86" s="44" t="s">
        <v>100</v>
      </c>
      <c r="B86" s="44">
        <f>B87+B88+B89+B90</f>
        <v>213</v>
      </c>
      <c r="C86" s="44">
        <f>C87+C88+C89+C90</f>
        <v>0</v>
      </c>
      <c r="D86" s="44">
        <f t="shared" si="4"/>
        <v>-213</v>
      </c>
      <c r="E86" s="24">
        <f t="shared" si="3"/>
        <v>0</v>
      </c>
      <c r="F86" s="44">
        <f>F87+F88+F89+F90</f>
        <v>1078</v>
      </c>
      <c r="G86" s="44">
        <f>G87+G88+G89+G90</f>
        <v>872.55</v>
      </c>
      <c r="H86" s="24">
        <f t="shared" si="5"/>
        <v>80.94155844155844</v>
      </c>
      <c r="I86" s="45">
        <v>62</v>
      </c>
    </row>
    <row r="87" spans="1:9" ht="15">
      <c r="A87" s="46" t="s">
        <v>101</v>
      </c>
      <c r="B87" s="46">
        <v>100</v>
      </c>
      <c r="C87" s="46">
        <v>0</v>
      </c>
      <c r="D87" s="44">
        <f t="shared" si="4"/>
        <v>-100</v>
      </c>
      <c r="E87" s="24">
        <f t="shared" si="3"/>
        <v>0</v>
      </c>
      <c r="F87" s="46">
        <v>350</v>
      </c>
      <c r="G87" s="46">
        <v>160</v>
      </c>
      <c r="H87" s="24">
        <f t="shared" si="5"/>
        <v>45.714285714285715</v>
      </c>
      <c r="I87" s="47">
        <v>186</v>
      </c>
    </row>
    <row r="88" spans="1:9" ht="15">
      <c r="A88" s="46" t="s">
        <v>175</v>
      </c>
      <c r="B88" s="46">
        <v>88</v>
      </c>
      <c r="C88" s="46">
        <v>0</v>
      </c>
      <c r="D88" s="44">
        <f t="shared" si="4"/>
        <v>-88</v>
      </c>
      <c r="E88" s="24">
        <f t="shared" si="3"/>
        <v>0</v>
      </c>
      <c r="F88" s="46">
        <v>528</v>
      </c>
      <c r="G88" s="46">
        <v>546</v>
      </c>
      <c r="H88" s="24">
        <f t="shared" si="5"/>
        <v>103.40909090909092</v>
      </c>
      <c r="I88" s="47">
        <v>47</v>
      </c>
    </row>
    <row r="89" spans="1:9" ht="15">
      <c r="A89" s="46" t="s">
        <v>102</v>
      </c>
      <c r="B89" s="46">
        <v>0</v>
      </c>
      <c r="C89" s="46">
        <v>0</v>
      </c>
      <c r="D89" s="44">
        <f t="shared" si="4"/>
        <v>0</v>
      </c>
      <c r="E89" s="24" t="e">
        <f t="shared" si="3"/>
        <v>#DIV/0!</v>
      </c>
      <c r="F89" s="46">
        <v>0</v>
      </c>
      <c r="G89" s="46">
        <v>0</v>
      </c>
      <c r="H89" s="24" t="e">
        <f t="shared" si="5"/>
        <v>#DIV/0!</v>
      </c>
      <c r="I89" s="47">
        <v>0</v>
      </c>
    </row>
    <row r="90" spans="1:9" ht="15">
      <c r="A90" s="46" t="s">
        <v>172</v>
      </c>
      <c r="B90" s="46">
        <v>25</v>
      </c>
      <c r="C90" s="46">
        <v>0</v>
      </c>
      <c r="D90" s="44">
        <f t="shared" si="4"/>
        <v>-25</v>
      </c>
      <c r="E90" s="24">
        <f t="shared" si="3"/>
        <v>0</v>
      </c>
      <c r="F90" s="46">
        <v>200</v>
      </c>
      <c r="G90" s="46">
        <v>166.55</v>
      </c>
      <c r="H90" s="24">
        <f t="shared" si="5"/>
        <v>83.275</v>
      </c>
      <c r="I90" s="47">
        <v>50</v>
      </c>
    </row>
    <row r="91" spans="1:9" ht="15">
      <c r="A91" s="44" t="s">
        <v>103</v>
      </c>
      <c r="B91" s="44">
        <v>0</v>
      </c>
      <c r="C91" s="44">
        <v>0</v>
      </c>
      <c r="D91" s="44">
        <f t="shared" si="4"/>
        <v>0</v>
      </c>
      <c r="E91" s="24" t="e">
        <f t="shared" si="3"/>
        <v>#DIV/0!</v>
      </c>
      <c r="F91" s="44">
        <v>492</v>
      </c>
      <c r="G91" s="44">
        <v>492</v>
      </c>
      <c r="H91" s="24">
        <f t="shared" si="5"/>
        <v>100</v>
      </c>
      <c r="I91" s="45">
        <v>17</v>
      </c>
    </row>
    <row r="92" spans="1:9" ht="15">
      <c r="A92" s="44" t="s">
        <v>104</v>
      </c>
      <c r="B92" s="44">
        <f>B93+B94</f>
        <v>0</v>
      </c>
      <c r="C92" s="44">
        <f>C93+C94</f>
        <v>0</v>
      </c>
      <c r="D92" s="44">
        <f t="shared" si="4"/>
        <v>0</v>
      </c>
      <c r="E92" s="24" t="e">
        <f t="shared" si="3"/>
        <v>#DIV/0!</v>
      </c>
      <c r="F92" s="44">
        <f>F93+F94</f>
        <v>0</v>
      </c>
      <c r="G92" s="44">
        <f>G93+G94</f>
        <v>0</v>
      </c>
      <c r="H92" s="24" t="e">
        <f t="shared" si="5"/>
        <v>#DIV/0!</v>
      </c>
      <c r="I92" s="45">
        <v>0</v>
      </c>
    </row>
    <row r="93" spans="1:9" ht="15">
      <c r="A93" s="46" t="s">
        <v>105</v>
      </c>
      <c r="B93" s="46">
        <v>0</v>
      </c>
      <c r="C93" s="46">
        <v>0</v>
      </c>
      <c r="D93" s="44">
        <f t="shared" si="4"/>
        <v>0</v>
      </c>
      <c r="E93" s="24" t="e">
        <f t="shared" si="3"/>
        <v>#DIV/0!</v>
      </c>
      <c r="F93" s="46">
        <v>0</v>
      </c>
      <c r="G93" s="46">
        <v>0</v>
      </c>
      <c r="H93" s="24" t="e">
        <f t="shared" si="5"/>
        <v>#DIV/0!</v>
      </c>
      <c r="I93" s="47">
        <v>0</v>
      </c>
    </row>
    <row r="94" spans="1:9" ht="15">
      <c r="A94" s="97" t="s">
        <v>106</v>
      </c>
      <c r="B94" s="46">
        <v>0</v>
      </c>
      <c r="C94" s="46">
        <v>0</v>
      </c>
      <c r="D94" s="44">
        <f t="shared" si="4"/>
        <v>0</v>
      </c>
      <c r="E94" s="24" t="e">
        <f t="shared" si="3"/>
        <v>#DIV/0!</v>
      </c>
      <c r="F94" s="46">
        <v>0</v>
      </c>
      <c r="G94" s="46">
        <v>0</v>
      </c>
      <c r="H94" s="24" t="e">
        <f t="shared" si="5"/>
        <v>#DIV/0!</v>
      </c>
      <c r="I94" s="47">
        <v>0</v>
      </c>
    </row>
    <row r="95" spans="1:9" ht="15">
      <c r="A95" s="44" t="s">
        <v>107</v>
      </c>
      <c r="B95" s="44">
        <v>356</v>
      </c>
      <c r="C95" s="44">
        <v>306</v>
      </c>
      <c r="D95" s="44">
        <f t="shared" si="4"/>
        <v>-50</v>
      </c>
      <c r="E95" s="24">
        <f t="shared" si="3"/>
        <v>85.95505617977528</v>
      </c>
      <c r="F95" s="44">
        <v>2320</v>
      </c>
      <c r="G95" s="44">
        <v>2184</v>
      </c>
      <c r="H95" s="24">
        <f t="shared" si="5"/>
        <v>94.13793103448276</v>
      </c>
      <c r="I95" s="45">
        <v>3</v>
      </c>
    </row>
    <row r="96" spans="1:9" ht="15">
      <c r="A96" s="44" t="s">
        <v>182</v>
      </c>
      <c r="B96" s="44">
        <v>0</v>
      </c>
      <c r="C96" s="44">
        <v>0</v>
      </c>
      <c r="D96" s="44">
        <f t="shared" si="4"/>
        <v>0</v>
      </c>
      <c r="E96" s="24" t="e">
        <f t="shared" si="3"/>
        <v>#DIV/0!</v>
      </c>
      <c r="F96" s="44">
        <v>0</v>
      </c>
      <c r="G96" s="44">
        <v>10</v>
      </c>
      <c r="H96" s="24" t="e">
        <f t="shared" si="5"/>
        <v>#DIV/0!</v>
      </c>
      <c r="I96" s="45">
        <v>0</v>
      </c>
    </row>
    <row r="97" spans="1:9" ht="15">
      <c r="A97" s="44" t="s">
        <v>183</v>
      </c>
      <c r="B97" s="44">
        <v>25</v>
      </c>
      <c r="C97" s="44">
        <v>0</v>
      </c>
      <c r="D97" s="44">
        <f t="shared" si="4"/>
        <v>-25</v>
      </c>
      <c r="E97" s="24">
        <f t="shared" si="3"/>
        <v>0</v>
      </c>
      <c r="F97" s="44">
        <v>200</v>
      </c>
      <c r="G97" s="44">
        <v>100</v>
      </c>
      <c r="H97" s="24">
        <f t="shared" si="5"/>
        <v>50</v>
      </c>
      <c r="I97" s="45">
        <v>-33</v>
      </c>
    </row>
    <row r="98" spans="1:9" ht="15">
      <c r="A98" s="44" t="s">
        <v>108</v>
      </c>
      <c r="B98" s="44">
        <v>25</v>
      </c>
      <c r="C98" s="44">
        <v>0</v>
      </c>
      <c r="D98" s="44">
        <f t="shared" si="4"/>
        <v>-25</v>
      </c>
      <c r="E98" s="24">
        <f t="shared" si="3"/>
        <v>0</v>
      </c>
      <c r="F98" s="44">
        <v>200</v>
      </c>
      <c r="G98" s="44">
        <v>0</v>
      </c>
      <c r="H98" s="24">
        <f t="shared" si="5"/>
        <v>0</v>
      </c>
      <c r="I98" s="45">
        <v>0</v>
      </c>
    </row>
    <row r="99" spans="1:9" ht="15">
      <c r="A99" s="44" t="s">
        <v>109</v>
      </c>
      <c r="B99" s="44">
        <v>0</v>
      </c>
      <c r="C99" s="44">
        <v>0</v>
      </c>
      <c r="D99" s="44">
        <f t="shared" si="4"/>
        <v>0</v>
      </c>
      <c r="E99" s="24" t="e">
        <f t="shared" si="3"/>
        <v>#DIV/0!</v>
      </c>
      <c r="F99" s="44">
        <v>0</v>
      </c>
      <c r="G99" s="44">
        <v>0</v>
      </c>
      <c r="H99" s="24" t="e">
        <f t="shared" si="5"/>
        <v>#DIV/0!</v>
      </c>
      <c r="I99" s="45">
        <v>0</v>
      </c>
    </row>
    <row r="100" spans="1:9" ht="15">
      <c r="A100" s="44" t="s">
        <v>133</v>
      </c>
      <c r="B100" s="44">
        <v>25</v>
      </c>
      <c r="C100" s="44">
        <v>11</v>
      </c>
      <c r="D100" s="44">
        <f t="shared" si="4"/>
        <v>-14</v>
      </c>
      <c r="E100" s="24">
        <f t="shared" si="3"/>
        <v>44</v>
      </c>
      <c r="F100" s="44">
        <v>200</v>
      </c>
      <c r="G100" s="44">
        <v>149</v>
      </c>
      <c r="H100" s="24">
        <f t="shared" si="5"/>
        <v>74.5</v>
      </c>
      <c r="I100" s="45">
        <v>14</v>
      </c>
    </row>
    <row r="101" spans="1:9" ht="15">
      <c r="A101" s="44" t="s">
        <v>132</v>
      </c>
      <c r="B101" s="44">
        <v>8</v>
      </c>
      <c r="C101" s="44">
        <v>0</v>
      </c>
      <c r="D101" s="44">
        <f t="shared" si="4"/>
        <v>-8</v>
      </c>
      <c r="E101" s="24">
        <f t="shared" si="3"/>
        <v>0</v>
      </c>
      <c r="F101" s="44">
        <v>64</v>
      </c>
      <c r="G101" s="44">
        <v>0</v>
      </c>
      <c r="H101" s="24">
        <f t="shared" si="5"/>
        <v>0</v>
      </c>
      <c r="I101" s="45">
        <v>0</v>
      </c>
    </row>
    <row r="102" spans="1:13" ht="15">
      <c r="A102" s="98" t="s">
        <v>152</v>
      </c>
      <c r="B102" s="44">
        <f>B103+B104+B105+B106+B107</f>
        <v>0</v>
      </c>
      <c r="C102" s="44">
        <f>C103+C104+C105+C106+C107</f>
        <v>0</v>
      </c>
      <c r="D102" s="44">
        <f t="shared" si="4"/>
        <v>0</v>
      </c>
      <c r="E102" s="24" t="e">
        <f t="shared" si="3"/>
        <v>#DIV/0!</v>
      </c>
      <c r="F102" s="44">
        <f>F103+F104+F105+F106+F107</f>
        <v>2045</v>
      </c>
      <c r="G102" s="44">
        <f>G103+G104+G105+G106+G107</f>
        <v>1407</v>
      </c>
      <c r="H102" s="24">
        <f t="shared" si="5"/>
        <v>68.80195599022005</v>
      </c>
      <c r="I102" s="45">
        <v>47</v>
      </c>
      <c r="M102" s="71"/>
    </row>
    <row r="103" spans="1:13" ht="15">
      <c r="A103" s="99" t="s">
        <v>153</v>
      </c>
      <c r="B103" s="46">
        <v>0</v>
      </c>
      <c r="C103" s="46">
        <v>0</v>
      </c>
      <c r="D103" s="46">
        <f t="shared" si="4"/>
        <v>0</v>
      </c>
      <c r="E103" s="24" t="e">
        <f t="shared" si="3"/>
        <v>#DIV/0!</v>
      </c>
      <c r="F103" s="46">
        <v>508</v>
      </c>
      <c r="G103" s="46">
        <v>327</v>
      </c>
      <c r="H103" s="24">
        <f t="shared" si="5"/>
        <v>64.37007874015748</v>
      </c>
      <c r="I103" s="47">
        <v>-17</v>
      </c>
      <c r="M103" s="71"/>
    </row>
    <row r="104" spans="1:9" ht="15">
      <c r="A104" s="99" t="s">
        <v>154</v>
      </c>
      <c r="B104" s="46">
        <v>0</v>
      </c>
      <c r="C104" s="46">
        <v>0</v>
      </c>
      <c r="D104" s="46">
        <f t="shared" si="4"/>
        <v>0</v>
      </c>
      <c r="E104" s="24" t="e">
        <f t="shared" si="3"/>
        <v>#DIV/0!</v>
      </c>
      <c r="F104" s="46">
        <v>467</v>
      </c>
      <c r="G104" s="46">
        <v>386</v>
      </c>
      <c r="H104" s="24">
        <f t="shared" si="5"/>
        <v>82.65524625267666</v>
      </c>
      <c r="I104" s="47">
        <v>-11</v>
      </c>
    </row>
    <row r="105" spans="1:9" ht="15">
      <c r="A105" s="99" t="s">
        <v>155</v>
      </c>
      <c r="B105" s="46">
        <v>0</v>
      </c>
      <c r="C105" s="46">
        <v>0</v>
      </c>
      <c r="D105" s="46">
        <f t="shared" si="4"/>
        <v>0</v>
      </c>
      <c r="E105" s="24" t="e">
        <f t="shared" si="3"/>
        <v>#DIV/0!</v>
      </c>
      <c r="F105" s="46">
        <v>480</v>
      </c>
      <c r="G105" s="46">
        <v>480</v>
      </c>
      <c r="H105" s="24">
        <f t="shared" si="5"/>
        <v>100</v>
      </c>
      <c r="I105" s="47">
        <v>0</v>
      </c>
    </row>
    <row r="106" spans="1:9" ht="15">
      <c r="A106" s="99" t="s">
        <v>156</v>
      </c>
      <c r="B106" s="46">
        <v>0</v>
      </c>
      <c r="C106" s="46">
        <v>0</v>
      </c>
      <c r="D106" s="46">
        <f t="shared" si="4"/>
        <v>0</v>
      </c>
      <c r="E106" s="24" t="e">
        <f t="shared" si="3"/>
        <v>#DIV/0!</v>
      </c>
      <c r="F106" s="46">
        <v>206</v>
      </c>
      <c r="G106" s="46">
        <v>47</v>
      </c>
      <c r="H106" s="24">
        <f t="shared" si="5"/>
        <v>22.815533980582526</v>
      </c>
      <c r="I106" s="47">
        <v>-62</v>
      </c>
    </row>
    <row r="107" spans="1:9" ht="15">
      <c r="A107" s="99" t="s">
        <v>157</v>
      </c>
      <c r="B107" s="46">
        <v>0</v>
      </c>
      <c r="C107" s="46">
        <v>0</v>
      </c>
      <c r="D107" s="46">
        <f t="shared" si="4"/>
        <v>0</v>
      </c>
      <c r="E107" s="24" t="e">
        <f t="shared" si="3"/>
        <v>#DIV/0!</v>
      </c>
      <c r="F107" s="46">
        <v>384</v>
      </c>
      <c r="G107" s="46">
        <v>167</v>
      </c>
      <c r="H107" s="24">
        <f t="shared" si="5"/>
        <v>43.48958333333333</v>
      </c>
      <c r="I107" s="47">
        <v>0</v>
      </c>
    </row>
    <row r="108" spans="1:9" ht="15">
      <c r="A108" s="33" t="s">
        <v>178</v>
      </c>
      <c r="B108" s="92">
        <v>170</v>
      </c>
      <c r="C108" s="61">
        <v>108.8</v>
      </c>
      <c r="D108" s="48">
        <f>C108-B108</f>
        <v>-61.2</v>
      </c>
      <c r="E108" s="24">
        <f t="shared" si="3"/>
        <v>64</v>
      </c>
      <c r="F108" s="61">
        <v>1390</v>
      </c>
      <c r="G108" s="61">
        <v>870.4</v>
      </c>
      <c r="H108" s="24">
        <f t="shared" si="5"/>
        <v>62.618705035971225</v>
      </c>
      <c r="I108" s="51">
        <v>-18</v>
      </c>
    </row>
    <row r="109" spans="1:9" ht="15">
      <c r="A109" s="100" t="s">
        <v>187</v>
      </c>
      <c r="B109" s="48">
        <v>0</v>
      </c>
      <c r="C109" s="48">
        <v>0</v>
      </c>
      <c r="D109" s="48">
        <f>C109-B109</f>
        <v>0</v>
      </c>
      <c r="E109" s="24" t="e">
        <f t="shared" si="3"/>
        <v>#DIV/0!</v>
      </c>
      <c r="F109" s="48">
        <v>0</v>
      </c>
      <c r="G109" s="48">
        <v>0</v>
      </c>
      <c r="H109" s="24" t="e">
        <f t="shared" si="5"/>
        <v>#DIV/0!</v>
      </c>
      <c r="I109" s="51">
        <v>0</v>
      </c>
    </row>
    <row r="110" spans="1:9" s="2" customFormat="1" ht="15">
      <c r="A110" s="101" t="s">
        <v>188</v>
      </c>
      <c r="B110" s="60">
        <f>B53+B54+B59+B60+B66+B67+B68+B69+B72+B73+B76+B77+B78+B79+B82+B83+B84+B85+B86+B91+B92+B95+B96+B97+B98+B99+B100+B101+B102+B108+B109</f>
        <v>1735</v>
      </c>
      <c r="C110" s="56">
        <f>C53+C54+C59+C60+C66+C67+C68+C69+C72+C73+C76+C77+C78+C79+C82+C83+C84+C85+C86+C91+C92+C95+C96+C97+C98+C99+C100+C101+C102+C108+C109</f>
        <v>1203.2</v>
      </c>
      <c r="D110" s="60">
        <f t="shared" si="4"/>
        <v>-531.8</v>
      </c>
      <c r="E110" s="24">
        <f t="shared" si="3"/>
        <v>69.34870317002883</v>
      </c>
      <c r="F110" s="56">
        <f>F53+F54+F59+F60+F66+F67+F68+F69+F72+F73+F76+F77+F78+F79+F82+F83+F84+F85+F86+F91+F92+F95+F96+F97+F98+F99+F100+F101+F102+F108+F109</f>
        <v>17647</v>
      </c>
      <c r="G110" s="56">
        <f>G53+G54+G59+G60+G66+G67+G68+G69+G72+G73+G76+G77+G78+G79+G82+G83+G84+G85+G86+G91+G92+G95+G96+G97+G98+G99+G100+G101+G102+G108+G109</f>
        <v>12611.449999999999</v>
      </c>
      <c r="H110" s="110">
        <f t="shared" si="5"/>
        <v>71.46512155040516</v>
      </c>
      <c r="I110" s="82">
        <v>17</v>
      </c>
    </row>
    <row r="111" spans="1:12" ht="15">
      <c r="A111" s="44" t="s">
        <v>158</v>
      </c>
      <c r="B111" s="44"/>
      <c r="C111" s="44"/>
      <c r="D111" s="44">
        <f t="shared" si="4"/>
        <v>0</v>
      </c>
      <c r="E111" s="24" t="e">
        <f t="shared" si="3"/>
        <v>#DIV/0!</v>
      </c>
      <c r="F111" s="44"/>
      <c r="G111" s="44"/>
      <c r="H111" s="24" t="e">
        <f t="shared" si="5"/>
        <v>#DIV/0!</v>
      </c>
      <c r="I111" s="45"/>
      <c r="L111" s="2"/>
    </row>
    <row r="112" spans="1:12" ht="15">
      <c r="A112" s="46" t="s">
        <v>159</v>
      </c>
      <c r="B112" s="44">
        <v>55</v>
      </c>
      <c r="C112" s="44">
        <v>55</v>
      </c>
      <c r="D112" s="44">
        <f t="shared" si="4"/>
        <v>0</v>
      </c>
      <c r="E112" s="24">
        <f t="shared" si="3"/>
        <v>100</v>
      </c>
      <c r="F112" s="44">
        <v>440</v>
      </c>
      <c r="G112" s="44">
        <v>337</v>
      </c>
      <c r="H112" s="24">
        <f t="shared" si="5"/>
        <v>76.5909090909091</v>
      </c>
      <c r="I112" s="45">
        <v>61</v>
      </c>
      <c r="L112" s="2"/>
    </row>
    <row r="113" spans="1:9" ht="15">
      <c r="A113" s="46" t="s">
        <v>160</v>
      </c>
      <c r="B113" s="44">
        <v>18</v>
      </c>
      <c r="C113" s="44">
        <v>0</v>
      </c>
      <c r="D113" s="44">
        <f t="shared" si="4"/>
        <v>-18</v>
      </c>
      <c r="E113" s="24">
        <f t="shared" si="3"/>
        <v>0</v>
      </c>
      <c r="F113" s="44">
        <v>144</v>
      </c>
      <c r="G113" s="44">
        <v>142</v>
      </c>
      <c r="H113" s="24">
        <f t="shared" si="5"/>
        <v>98.61111111111111</v>
      </c>
      <c r="I113" s="45">
        <v>4</v>
      </c>
    </row>
    <row r="114" spans="1:9" ht="15">
      <c r="A114" s="46" t="s">
        <v>161</v>
      </c>
      <c r="B114" s="44">
        <v>3</v>
      </c>
      <c r="C114" s="44">
        <v>0</v>
      </c>
      <c r="D114" s="44">
        <f t="shared" si="4"/>
        <v>-3</v>
      </c>
      <c r="E114" s="24">
        <f t="shared" si="3"/>
        <v>0</v>
      </c>
      <c r="F114" s="44">
        <v>28</v>
      </c>
      <c r="G114" s="44">
        <v>0</v>
      </c>
      <c r="H114" s="24">
        <f t="shared" si="5"/>
        <v>0</v>
      </c>
      <c r="I114" s="45">
        <v>0</v>
      </c>
    </row>
    <row r="115" spans="1:9" ht="15">
      <c r="A115" s="46" t="s">
        <v>162</v>
      </c>
      <c r="B115" s="44">
        <v>25</v>
      </c>
      <c r="C115" s="44">
        <v>25</v>
      </c>
      <c r="D115" s="44">
        <f t="shared" si="4"/>
        <v>0</v>
      </c>
      <c r="E115" s="24">
        <f t="shared" si="3"/>
        <v>100</v>
      </c>
      <c r="F115" s="44">
        <v>200</v>
      </c>
      <c r="G115" s="44">
        <v>200</v>
      </c>
      <c r="H115" s="24">
        <f t="shared" si="5"/>
        <v>100</v>
      </c>
      <c r="I115" s="45">
        <v>-33</v>
      </c>
    </row>
    <row r="116" spans="1:9" ht="15">
      <c r="A116" s="46" t="s">
        <v>163</v>
      </c>
      <c r="B116" s="44">
        <v>0</v>
      </c>
      <c r="C116" s="44"/>
      <c r="D116" s="44">
        <f t="shared" si="4"/>
        <v>0</v>
      </c>
      <c r="E116" s="24" t="e">
        <f t="shared" si="3"/>
        <v>#DIV/0!</v>
      </c>
      <c r="F116" s="44">
        <v>0</v>
      </c>
      <c r="G116" s="44">
        <v>0</v>
      </c>
      <c r="H116" s="24" t="e">
        <f t="shared" si="5"/>
        <v>#DIV/0!</v>
      </c>
      <c r="I116" s="45">
        <v>0</v>
      </c>
    </row>
    <row r="117" spans="1:9" ht="15">
      <c r="A117" s="46" t="s">
        <v>164</v>
      </c>
      <c r="B117" s="44">
        <v>0</v>
      </c>
      <c r="C117" s="44"/>
      <c r="D117" s="44">
        <f t="shared" si="4"/>
        <v>0</v>
      </c>
      <c r="E117" s="24" t="e">
        <f t="shared" si="3"/>
        <v>#DIV/0!</v>
      </c>
      <c r="F117" s="44">
        <v>0</v>
      </c>
      <c r="G117" s="44">
        <v>0</v>
      </c>
      <c r="H117" s="24" t="e">
        <f t="shared" si="5"/>
        <v>#DIV/0!</v>
      </c>
      <c r="I117" s="45">
        <v>0</v>
      </c>
    </row>
    <row r="118" spans="1:9" ht="15">
      <c r="A118" s="46" t="s">
        <v>165</v>
      </c>
      <c r="B118" s="44">
        <v>0</v>
      </c>
      <c r="C118" s="44"/>
      <c r="D118" s="44">
        <f t="shared" si="4"/>
        <v>0</v>
      </c>
      <c r="E118" s="24" t="e">
        <f t="shared" si="3"/>
        <v>#DIV/0!</v>
      </c>
      <c r="F118" s="44">
        <v>20</v>
      </c>
      <c r="G118" s="44">
        <v>20</v>
      </c>
      <c r="H118" s="24">
        <f t="shared" si="5"/>
        <v>100</v>
      </c>
      <c r="I118" s="45">
        <v>0</v>
      </c>
    </row>
    <row r="119" spans="1:9" ht="15">
      <c r="A119" s="46" t="s">
        <v>166</v>
      </c>
      <c r="B119" s="44">
        <v>50</v>
      </c>
      <c r="C119" s="44"/>
      <c r="D119" s="44">
        <f t="shared" si="4"/>
        <v>-50</v>
      </c>
      <c r="E119" s="24">
        <f t="shared" si="3"/>
        <v>0</v>
      </c>
      <c r="F119" s="44">
        <v>400</v>
      </c>
      <c r="G119" s="44">
        <v>0</v>
      </c>
      <c r="H119" s="24">
        <f t="shared" si="5"/>
        <v>0</v>
      </c>
      <c r="I119" s="45">
        <v>0</v>
      </c>
    </row>
    <row r="120" spans="1:9" ht="15">
      <c r="A120" s="46" t="s">
        <v>167</v>
      </c>
      <c r="B120" s="48">
        <v>0</v>
      </c>
      <c r="C120" s="48"/>
      <c r="D120" s="44">
        <f t="shared" si="4"/>
        <v>0</v>
      </c>
      <c r="E120" s="24" t="e">
        <f t="shared" si="3"/>
        <v>#DIV/0!</v>
      </c>
      <c r="F120" s="48">
        <v>0</v>
      </c>
      <c r="G120" s="48">
        <v>0</v>
      </c>
      <c r="H120" s="24" t="e">
        <f t="shared" si="5"/>
        <v>#DIV/0!</v>
      </c>
      <c r="I120" s="49">
        <v>0</v>
      </c>
    </row>
    <row r="121" spans="1:9" ht="15">
      <c r="A121" s="46" t="s">
        <v>184</v>
      </c>
      <c r="B121" s="59">
        <v>0</v>
      </c>
      <c r="C121" s="57"/>
      <c r="D121" s="44">
        <f t="shared" si="4"/>
        <v>0</v>
      </c>
      <c r="E121" s="24" t="e">
        <f t="shared" si="3"/>
        <v>#DIV/0!</v>
      </c>
      <c r="F121" s="38">
        <v>0</v>
      </c>
      <c r="G121" s="59">
        <v>0</v>
      </c>
      <c r="H121" s="24" t="e">
        <f t="shared" si="5"/>
        <v>#DIV/0!</v>
      </c>
      <c r="I121" s="58">
        <v>0</v>
      </c>
    </row>
    <row r="122" spans="1:9" ht="15">
      <c r="A122" s="46" t="s">
        <v>168</v>
      </c>
      <c r="B122" s="38"/>
      <c r="C122" s="38"/>
      <c r="D122" s="44">
        <f t="shared" si="4"/>
        <v>0</v>
      </c>
      <c r="E122" s="24" t="e">
        <f t="shared" si="3"/>
        <v>#DIV/0!</v>
      </c>
      <c r="F122" s="38">
        <v>0</v>
      </c>
      <c r="G122" s="38">
        <v>0</v>
      </c>
      <c r="H122" s="24" t="e">
        <f t="shared" si="5"/>
        <v>#DIV/0!</v>
      </c>
      <c r="I122" s="45">
        <v>0</v>
      </c>
    </row>
    <row r="123" spans="1:9" ht="15">
      <c r="A123" s="46" t="s">
        <v>169</v>
      </c>
      <c r="B123" s="38"/>
      <c r="C123" s="38"/>
      <c r="D123" s="44">
        <f t="shared" si="4"/>
        <v>0</v>
      </c>
      <c r="E123" s="24" t="e">
        <f t="shared" si="3"/>
        <v>#DIV/0!</v>
      </c>
      <c r="F123" s="38">
        <v>0</v>
      </c>
      <c r="G123" s="38">
        <v>0</v>
      </c>
      <c r="H123" s="24" t="e">
        <f t="shared" si="5"/>
        <v>#DIV/0!</v>
      </c>
      <c r="I123" s="45">
        <v>0</v>
      </c>
    </row>
    <row r="124" spans="1:9" ht="15">
      <c r="A124" s="46" t="s">
        <v>170</v>
      </c>
      <c r="B124" s="38">
        <v>920</v>
      </c>
      <c r="C124" s="59">
        <v>0</v>
      </c>
      <c r="D124" s="44">
        <f t="shared" si="4"/>
        <v>-920</v>
      </c>
      <c r="E124" s="24">
        <f t="shared" si="3"/>
        <v>0</v>
      </c>
      <c r="F124" s="38">
        <v>2755</v>
      </c>
      <c r="G124" s="38">
        <v>1806</v>
      </c>
      <c r="H124" s="24">
        <f t="shared" si="5"/>
        <v>65.55353901996371</v>
      </c>
      <c r="I124" s="47">
        <v>-32</v>
      </c>
    </row>
    <row r="125" spans="1:9" ht="15.75" thickBot="1">
      <c r="A125" s="46" t="s">
        <v>171</v>
      </c>
      <c r="B125" s="59"/>
      <c r="C125" s="59"/>
      <c r="D125" s="44">
        <f t="shared" si="4"/>
        <v>0</v>
      </c>
      <c r="E125" s="24" t="e">
        <f t="shared" si="3"/>
        <v>#DIV/0!</v>
      </c>
      <c r="F125" s="59">
        <v>0</v>
      </c>
      <c r="G125" s="59">
        <v>0</v>
      </c>
      <c r="H125" s="24" t="e">
        <f t="shared" si="5"/>
        <v>#DIV/0!</v>
      </c>
      <c r="I125" s="47">
        <v>0</v>
      </c>
    </row>
    <row r="126" spans="1:11" ht="15.75" thickBot="1">
      <c r="A126" s="50" t="s">
        <v>177</v>
      </c>
      <c r="B126" s="59">
        <v>0</v>
      </c>
      <c r="C126" s="59">
        <v>0</v>
      </c>
      <c r="D126" s="44">
        <f t="shared" si="4"/>
        <v>0</v>
      </c>
      <c r="E126" s="24" t="e">
        <f aca="true" t="shared" si="6" ref="E126:E131">C126/B126*100</f>
        <v>#DIV/0!</v>
      </c>
      <c r="F126" s="59">
        <v>0</v>
      </c>
      <c r="G126" s="59">
        <v>0</v>
      </c>
      <c r="H126" s="24" t="e">
        <f t="shared" si="5"/>
        <v>#DIV/0!</v>
      </c>
      <c r="I126" s="47">
        <v>0</v>
      </c>
      <c r="K126" s="106"/>
    </row>
    <row r="127" spans="1:9" ht="15">
      <c r="A127" s="105" t="s">
        <v>198</v>
      </c>
      <c r="B127" s="38">
        <v>833</v>
      </c>
      <c r="C127" s="59">
        <v>0</v>
      </c>
      <c r="D127" s="44">
        <f t="shared" si="4"/>
        <v>-833</v>
      </c>
      <c r="E127" s="24">
        <f t="shared" si="6"/>
        <v>0</v>
      </c>
      <c r="F127" s="38">
        <v>1666</v>
      </c>
      <c r="G127" s="38">
        <v>0</v>
      </c>
      <c r="H127" s="24">
        <f t="shared" si="5"/>
        <v>0</v>
      </c>
      <c r="I127" s="45">
        <v>0</v>
      </c>
    </row>
    <row r="128" spans="1:9" ht="15">
      <c r="A128" s="105" t="s">
        <v>199</v>
      </c>
      <c r="B128" s="59"/>
      <c r="C128" s="59"/>
      <c r="D128" s="44">
        <f t="shared" si="4"/>
        <v>0</v>
      </c>
      <c r="E128" s="24" t="e">
        <f t="shared" si="6"/>
        <v>#DIV/0!</v>
      </c>
      <c r="F128" s="59">
        <v>0</v>
      </c>
      <c r="G128" s="59">
        <v>0</v>
      </c>
      <c r="H128" s="24" t="e">
        <f t="shared" si="5"/>
        <v>#DIV/0!</v>
      </c>
      <c r="I128" s="47"/>
    </row>
    <row r="129" spans="1:9" ht="15.75" thickBot="1">
      <c r="A129" s="107" t="s">
        <v>200</v>
      </c>
      <c r="B129" s="57">
        <f>B112+B113+B114+B115+B116+B117+B118+B119+B120+B121+B122+B123+B124+B125+B126+B127+B128</f>
        <v>1904</v>
      </c>
      <c r="C129" s="57">
        <f>C112+C113+C114+C115+C116+C117+C118+C119+C120+C121+C122+C123+C124+C125+C126+C127+C128</f>
        <v>80</v>
      </c>
      <c r="D129" s="60">
        <f t="shared" si="4"/>
        <v>-1824</v>
      </c>
      <c r="E129" s="36">
        <f t="shared" si="6"/>
        <v>4.201680672268908</v>
      </c>
      <c r="F129" s="57">
        <f>F112+F113+F114+F115+F116+F117+F118+F119+F120+F121+F122+F123+F124+F125+F126+F127+F128</f>
        <v>5653</v>
      </c>
      <c r="G129" s="57">
        <f>G112+G113+G114+G115+G116+G117+G118+G119+G120+G121+G122+G123+G124+G125+G126+G127+G128</f>
        <v>2505</v>
      </c>
      <c r="H129" s="36">
        <f t="shared" si="5"/>
        <v>44.31275428975765</v>
      </c>
      <c r="I129" s="55">
        <v>-25</v>
      </c>
    </row>
    <row r="130" spans="1:9" ht="15.75" thickBot="1">
      <c r="A130" s="65" t="s">
        <v>189</v>
      </c>
      <c r="B130" s="81">
        <f>B110+B129</f>
        <v>3639</v>
      </c>
      <c r="C130" s="62">
        <f>C110+C129</f>
        <v>1283.2</v>
      </c>
      <c r="D130" s="37">
        <f t="shared" si="4"/>
        <v>-2355.8</v>
      </c>
      <c r="E130" s="63">
        <f t="shared" si="6"/>
        <v>35.26243473481726</v>
      </c>
      <c r="F130" s="62">
        <f>F110+F129</f>
        <v>23300</v>
      </c>
      <c r="G130" s="108">
        <f>G110+G129</f>
        <v>15116.449999999999</v>
      </c>
      <c r="H130" s="63">
        <f t="shared" si="5"/>
        <v>64.8774678111588</v>
      </c>
      <c r="I130" s="64">
        <v>7</v>
      </c>
    </row>
    <row r="131" spans="1:10" ht="15.75" thickBot="1">
      <c r="A131" s="39" t="s">
        <v>138</v>
      </c>
      <c r="B131" s="65">
        <f>B9+B19+B23+B28+B39+B45+B46+B47+B51+B130</f>
        <v>19180</v>
      </c>
      <c r="C131" s="65">
        <f>C9+C19+C23+C28+C39+C45+C46+C47+C51+C130</f>
        <v>2895.6000000000004</v>
      </c>
      <c r="D131" s="102">
        <f t="shared" si="4"/>
        <v>-16284.4</v>
      </c>
      <c r="E131" s="63">
        <f t="shared" si="6"/>
        <v>15.096976016684046</v>
      </c>
      <c r="F131" s="65">
        <f>F9+F19+F23+F28+F39+F45+F46+F47+F51+F130</f>
        <v>155891</v>
      </c>
      <c r="G131" s="65">
        <f>G9+G19+G23+G28+G39+G45+G46+G47+G51+G130</f>
        <v>126628.85</v>
      </c>
      <c r="H131" s="109">
        <f t="shared" si="5"/>
        <v>81.22909597090275</v>
      </c>
      <c r="I131" s="66">
        <v>15</v>
      </c>
      <c r="J131" s="2"/>
    </row>
    <row r="138" ht="15">
      <c r="G138" s="1" t="s">
        <v>139</v>
      </c>
    </row>
  </sheetData>
  <sheetProtection/>
  <mergeCells count="3">
    <mergeCell ref="A5:A7"/>
    <mergeCell ref="B5:E6"/>
    <mergeCell ref="F5:I6"/>
  </mergeCells>
  <printOptions/>
  <pageMargins left="0.3" right="0.46" top="0.58" bottom="0.3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Suzana_Meko</dc:creator>
  <cp:keywords/>
  <dc:description/>
  <cp:lastModifiedBy>aj</cp:lastModifiedBy>
  <cp:lastPrinted>2017-10-09T14:10:46Z</cp:lastPrinted>
  <dcterms:created xsi:type="dcterms:W3CDTF">2011-12-13T09:45:55Z</dcterms:created>
  <dcterms:modified xsi:type="dcterms:W3CDTF">2017-10-27T06:44:46Z</dcterms:modified>
  <cp:category/>
  <cp:version/>
  <cp:contentType/>
  <cp:contentStatus/>
</cp:coreProperties>
</file>